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____OI\VEŘEJNÉ ZAKÁZKY\veřejné_zakázky_2023\Obnova VO - výměna svítidel\Vysvětlení zadávací dokumnetace\03\"/>
    </mc:Choice>
  </mc:AlternateContent>
  <bookViews>
    <workbookView xWindow="-120" yWindow="-120" windowWidth="25440" windowHeight="15270"/>
  </bookViews>
  <sheets>
    <sheet name="Rozpočet NPO 2022 UB" sheetId="4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1" i="4" l="1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10" i="4"/>
  <c r="H130" i="4" l="1"/>
  <c r="F11" i="4" s="1"/>
  <c r="C131" i="4"/>
  <c r="C130" i="4"/>
  <c r="E111" i="4" l="1"/>
  <c r="E112" i="4"/>
  <c r="E113" i="4"/>
  <c r="E114" i="4"/>
  <c r="E115" i="4"/>
  <c r="E116" i="4"/>
  <c r="E117" i="4"/>
  <c r="E118" i="4"/>
  <c r="E119" i="4"/>
  <c r="E120" i="4"/>
  <c r="E121" i="4"/>
  <c r="E122" i="4"/>
  <c r="E123" i="4"/>
  <c r="E124" i="4"/>
  <c r="E125" i="4"/>
  <c r="E126" i="4"/>
  <c r="E127" i="4"/>
  <c r="E128" i="4"/>
  <c r="E129" i="4"/>
  <c r="E110" i="4"/>
  <c r="E131" i="4" l="1"/>
  <c r="E130" i="4"/>
  <c r="F101" i="4"/>
  <c r="H96" i="4"/>
  <c r="H90" i="4"/>
  <c r="H89" i="4"/>
  <c r="H88" i="4"/>
  <c r="H87" i="4"/>
  <c r="H84" i="4"/>
  <c r="H83" i="4"/>
  <c r="H82" i="4"/>
  <c r="H49" i="4"/>
  <c r="K73" i="4" l="1"/>
  <c r="F73" i="4"/>
  <c r="J73" i="4" s="1"/>
  <c r="K72" i="4"/>
  <c r="F72" i="4"/>
  <c r="J72" i="4" s="1"/>
  <c r="K71" i="4"/>
  <c r="F71" i="4"/>
  <c r="J71" i="4" s="1"/>
  <c r="K70" i="4"/>
  <c r="F70" i="4"/>
  <c r="J70" i="4" s="1"/>
  <c r="K69" i="4"/>
  <c r="F69" i="4"/>
  <c r="J69" i="4" s="1"/>
  <c r="K68" i="4"/>
  <c r="F68" i="4"/>
  <c r="J68" i="4" s="1"/>
  <c r="K67" i="4"/>
  <c r="F67" i="4"/>
  <c r="J67" i="4" s="1"/>
  <c r="K66" i="4"/>
  <c r="F66" i="4"/>
  <c r="J66" i="4" s="1"/>
  <c r="K65" i="4"/>
  <c r="F65" i="4"/>
  <c r="J65" i="4" s="1"/>
  <c r="K64" i="4"/>
  <c r="F64" i="4"/>
  <c r="J64" i="4" s="1"/>
  <c r="K63" i="4"/>
  <c r="F63" i="4"/>
  <c r="J63" i="4" s="1"/>
  <c r="K62" i="4"/>
  <c r="F62" i="4"/>
  <c r="J62" i="4" s="1"/>
  <c r="K61" i="4"/>
  <c r="F61" i="4"/>
  <c r="J61" i="4" s="1"/>
  <c r="K60" i="4"/>
  <c r="F60" i="4"/>
  <c r="J60" i="4" s="1"/>
  <c r="K59" i="4"/>
  <c r="F59" i="4"/>
  <c r="J59" i="4" s="1"/>
  <c r="K58" i="4"/>
  <c r="F58" i="4"/>
  <c r="J58" i="4" s="1"/>
  <c r="K57" i="4"/>
  <c r="F57" i="4"/>
  <c r="J57" i="4" s="1"/>
  <c r="K56" i="4"/>
  <c r="F56" i="4"/>
  <c r="J56" i="4" s="1"/>
  <c r="F27" i="4"/>
  <c r="J27" i="4" s="1"/>
  <c r="F29" i="4"/>
  <c r="J29" i="4" s="1"/>
  <c r="K49" i="4"/>
  <c r="J49" i="4"/>
  <c r="K24" i="4"/>
  <c r="F24" i="4"/>
  <c r="J24" i="4" s="1"/>
  <c r="K23" i="4"/>
  <c r="F23" i="4"/>
  <c r="J23" i="4" s="1"/>
  <c r="K22" i="4"/>
  <c r="F22" i="4"/>
  <c r="J22" i="4" s="1"/>
  <c r="K21" i="4"/>
  <c r="F21" i="4"/>
  <c r="J21" i="4" s="1"/>
  <c r="K20" i="4"/>
  <c r="F20" i="4"/>
  <c r="J20" i="4" s="1"/>
  <c r="K19" i="4"/>
  <c r="F19" i="4"/>
  <c r="J19" i="4" s="1"/>
  <c r="K18" i="4"/>
  <c r="F18" i="4"/>
  <c r="J18" i="4" s="1"/>
  <c r="K17" i="4"/>
  <c r="F17" i="4"/>
  <c r="J17" i="4" s="1"/>
  <c r="K16" i="4"/>
  <c r="F16" i="4"/>
  <c r="J16" i="4" s="1"/>
  <c r="K15" i="4"/>
  <c r="F15" i="4"/>
  <c r="J15" i="4" s="1"/>
  <c r="K29" i="4"/>
  <c r="K28" i="4"/>
  <c r="F28" i="4"/>
  <c r="J28" i="4" s="1"/>
  <c r="K27" i="4"/>
  <c r="K26" i="4"/>
  <c r="F26" i="4"/>
  <c r="J26" i="4" s="1"/>
  <c r="K25" i="4"/>
  <c r="F25" i="4"/>
  <c r="J25" i="4" s="1"/>
  <c r="C13" i="4"/>
  <c r="H95" i="4" l="1"/>
  <c r="H97" i="4"/>
  <c r="K97" i="4" s="1"/>
  <c r="H98" i="4"/>
  <c r="H99" i="4"/>
  <c r="K99" i="4" s="1"/>
  <c r="H100" i="4"/>
  <c r="K100" i="4" s="1"/>
  <c r="H86" i="4"/>
  <c r="H85" i="4"/>
  <c r="F78" i="4"/>
  <c r="F79" i="4"/>
  <c r="F80" i="4"/>
  <c r="F81" i="4"/>
  <c r="F91" i="4"/>
  <c r="F92" i="4"/>
  <c r="F93" i="4"/>
  <c r="F94" i="4"/>
  <c r="J97" i="4"/>
  <c r="F52" i="4"/>
  <c r="F53" i="4"/>
  <c r="F54" i="4"/>
  <c r="F55" i="4"/>
  <c r="F74" i="4"/>
  <c r="F75" i="4"/>
  <c r="F34" i="4"/>
  <c r="F35" i="4"/>
  <c r="F36" i="4"/>
  <c r="F37" i="4"/>
  <c r="F38" i="4"/>
  <c r="F39" i="4"/>
  <c r="F48" i="4"/>
  <c r="F31" i="4"/>
  <c r="F32" i="4"/>
  <c r="J100" i="4"/>
  <c r="J99" i="4"/>
  <c r="J98" i="4"/>
  <c r="H47" i="4"/>
  <c r="H46" i="4"/>
  <c r="H45" i="4"/>
  <c r="H44" i="4"/>
  <c r="H43" i="4"/>
  <c r="H42" i="4"/>
  <c r="H41" i="4"/>
  <c r="H40" i="4"/>
  <c r="H102" i="4" l="1"/>
  <c r="F107" i="4" s="1"/>
  <c r="K98" i="4"/>
  <c r="F13" i="4"/>
  <c r="K30" i="4"/>
  <c r="K31" i="4"/>
  <c r="K32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J51" i="4"/>
  <c r="K51" i="4"/>
  <c r="K52" i="4"/>
  <c r="K53" i="4"/>
  <c r="K54" i="4"/>
  <c r="K55" i="4"/>
  <c r="J76" i="4"/>
  <c r="K76" i="4"/>
  <c r="K77" i="4"/>
  <c r="J78" i="4"/>
  <c r="K78" i="4"/>
  <c r="J79" i="4"/>
  <c r="K79" i="4"/>
  <c r="K80" i="4"/>
  <c r="K87" i="4"/>
  <c r="K88" i="4"/>
  <c r="K89" i="4"/>
  <c r="K90" i="4"/>
  <c r="K91" i="4"/>
  <c r="K92" i="4"/>
  <c r="K93" i="4"/>
  <c r="K94" i="4"/>
  <c r="K95" i="4"/>
  <c r="K96" i="4"/>
  <c r="K101" i="4"/>
  <c r="K11" i="4"/>
  <c r="K74" i="4"/>
  <c r="J74" i="4"/>
  <c r="G55" i="4"/>
  <c r="J55" i="4"/>
  <c r="G54" i="4"/>
  <c r="J54" i="4"/>
  <c r="J43" i="4"/>
  <c r="F30" i="4"/>
  <c r="J30" i="4" s="1"/>
  <c r="J31" i="4"/>
  <c r="J32" i="4"/>
  <c r="J34" i="4"/>
  <c r="J35" i="4"/>
  <c r="J36" i="4"/>
  <c r="J37" i="4"/>
  <c r="J38" i="4"/>
  <c r="J39" i="4"/>
  <c r="J40" i="4"/>
  <c r="J41" i="4"/>
  <c r="J42" i="4"/>
  <c r="J44" i="4"/>
  <c r="J45" i="4"/>
  <c r="J52" i="4"/>
  <c r="J53" i="4"/>
  <c r="J48" i="4"/>
  <c r="J46" i="4"/>
  <c r="J47" i="4"/>
  <c r="J75" i="4"/>
  <c r="F77" i="4"/>
  <c r="J77" i="4" s="1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6" i="4"/>
  <c r="J80" i="4"/>
  <c r="J101" i="4"/>
  <c r="J11" i="4"/>
  <c r="F102" i="4" l="1"/>
  <c r="F106" i="4" s="1"/>
  <c r="J95" i="4"/>
  <c r="K86" i="4"/>
  <c r="K85" i="4"/>
  <c r="K84" i="4"/>
  <c r="K83" i="4"/>
  <c r="K82" i="4"/>
  <c r="K81" i="4"/>
  <c r="J102" i="4" l="1"/>
  <c r="G77" i="4"/>
  <c r="B102" i="4" l="1"/>
  <c r="F105" i="4" s="1"/>
  <c r="K75" i="4"/>
  <c r="K102" i="4" s="1"/>
  <c r="G107" i="4" l="1"/>
  <c r="H107" i="4" s="1"/>
  <c r="J107" i="4" s="1"/>
  <c r="G105" i="4"/>
  <c r="H105" i="4" s="1"/>
  <c r="J105" i="4" s="1"/>
  <c r="G106" i="4"/>
  <c r="H106" i="4" s="1"/>
  <c r="J106" i="4" s="1"/>
  <c r="D106" i="4"/>
  <c r="D107" i="4" l="1"/>
</calcChain>
</file>

<file path=xl/sharedStrings.xml><?xml version="1.0" encoding="utf-8"?>
<sst xmlns="http://schemas.openxmlformats.org/spreadsheetml/2006/main" count="319" uniqueCount="199">
  <si>
    <t>ks</t>
  </si>
  <si>
    <t>m</t>
  </si>
  <si>
    <t>hod</t>
  </si>
  <si>
    <t>č.</t>
  </si>
  <si>
    <t xml:space="preserve">Položka </t>
  </si>
  <si>
    <t>MJ</t>
  </si>
  <si>
    <t>Výdaje v Kč bez DPH</t>
  </si>
  <si>
    <t>Kč/MJ</t>
  </si>
  <si>
    <t xml:space="preserve">Způsobilé </t>
  </si>
  <si>
    <t>Nezpůsobilé</t>
  </si>
  <si>
    <t>Položkový rozpočet k akci:</t>
  </si>
  <si>
    <t>Montáž svítidel</t>
  </si>
  <si>
    <t>Demontáž stávajících svítidel</t>
  </si>
  <si>
    <t>Zpracování revizní zprávy</t>
  </si>
  <si>
    <t>kpl.</t>
  </si>
  <si>
    <t>Rekapitulace</t>
  </si>
  <si>
    <t>Celkové výdaje</t>
  </si>
  <si>
    <t>podíl</t>
  </si>
  <si>
    <t>bez DPH</t>
  </si>
  <si>
    <t>DPH (21%)</t>
  </si>
  <si>
    <t>s DPH</t>
  </si>
  <si>
    <t>Z toho způsobilé výdaje</t>
  </si>
  <si>
    <t>Z toho nezpůsobilé výdaje</t>
  </si>
  <si>
    <t>∑</t>
  </si>
  <si>
    <t>Množství</t>
  </si>
  <si>
    <t>1.1</t>
  </si>
  <si>
    <t>Výdaje v Kč s DPH</t>
  </si>
  <si>
    <t>Způsobilé</t>
  </si>
  <si>
    <t>Redukce na výložník</t>
  </si>
  <si>
    <t>Výložník UNI 500 vč. příslušenství pro upevnění na sloup</t>
  </si>
  <si>
    <t>Výložník V1/89-1500 (h=1,8m)</t>
  </si>
  <si>
    <t>Výložník koncový rovný UDTR 1 - 500</t>
  </si>
  <si>
    <t>Drát 10 drát o 10mm(0,62kg/m), pevně</t>
  </si>
  <si>
    <t xml:space="preserve">SV 9.35.4/2 (dva nosiče pojistek) Stožárová výzbroj </t>
  </si>
  <si>
    <t>Svorka univerzální pro lano 6-50mm2</t>
  </si>
  <si>
    <t>Svorka propichovací pro AES</t>
  </si>
  <si>
    <t>Pronájem mobilní plošiny</t>
  </si>
  <si>
    <t>kpl</t>
  </si>
  <si>
    <t>Predběžné obhlídky st místa</t>
  </si>
  <si>
    <t>Dokumentace příprava zakázky</t>
  </si>
  <si>
    <t>Účast na koordinačních jednáních a kontrolních dnech</t>
  </si>
  <si>
    <t>Likvidace a odvoz odpadu</t>
  </si>
  <si>
    <t>Mimostaveništní doprava, přesun</t>
  </si>
  <si>
    <t>Úklid stanoviště</t>
  </si>
  <si>
    <t>Spolupráce se správci sítí</t>
  </si>
  <si>
    <t>Zabezpečení pracoviště</t>
  </si>
  <si>
    <t>Dopravní značení</t>
  </si>
  <si>
    <t>PD realizační dokumentace</t>
  </si>
  <si>
    <t>Energetický audit</t>
  </si>
  <si>
    <t>Dokumentace pro revizního technika</t>
  </si>
  <si>
    <t>Podružný materiál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</si>
  <si>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</si>
  <si>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</si>
  <si>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</si>
  <si>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</si>
  <si>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</si>
  <si>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</si>
  <si>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</si>
  <si>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</si>
  <si>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</si>
  <si>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</si>
  <si>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</si>
  <si>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</si>
  <si>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</si>
  <si>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</si>
  <si>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</si>
  <si>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</si>
  <si>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Trubka ocelová 6040 d 40   mm, pevně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</si>
  <si>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</si>
  <si>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</si>
  <si>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</si>
  <si>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</si>
  <si>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</si>
  <si>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</si>
  <si>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</si>
  <si>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</si>
  <si>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</si>
  <si>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Materiál</t>
  </si>
  <si>
    <t>Montážní práce</t>
  </si>
  <si>
    <t>Konzola pro závěsný kabel LVF-3 (AES)</t>
  </si>
  <si>
    <t>Konzola pro závěsný kabel LVT-F1 (AES)</t>
  </si>
  <si>
    <t>Ukončení vodičů v rozváděřích Do  25   mm2</t>
  </si>
  <si>
    <t>Ukončení vodičů na svorkovnici Do  25 mm2</t>
  </si>
  <si>
    <t>ukončení vodičů Na vodiči AlFe</t>
  </si>
  <si>
    <t>Ostatní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</si>
  <si>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</si>
  <si>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</si>
  <si>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</si>
  <si>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</si>
  <si>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</si>
  <si>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</si>
  <si>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</si>
  <si>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</si>
  <si>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</si>
  <si>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</si>
  <si>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</si>
  <si>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</si>
  <si>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</si>
  <si>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Certifikované měření osvětlení po realizaci projektu</t>
  </si>
  <si>
    <t>Technický dozor investora</t>
  </si>
  <si>
    <t>Elektromateriál</t>
  </si>
  <si>
    <t>Rozváděče RVO</t>
  </si>
  <si>
    <t>Vyhledani pripojovaciho mista</t>
  </si>
  <si>
    <t>3.1</t>
  </si>
  <si>
    <t>3.3</t>
  </si>
  <si>
    <t>3.4</t>
  </si>
  <si>
    <t>3.5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</si>
  <si>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</si>
  <si>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</si>
  <si>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</si>
  <si>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</si>
  <si>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</si>
  <si>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</si>
  <si>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</si>
  <si>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</si>
  <si>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</si>
  <si>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</si>
  <si>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</si>
  <si>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</si>
  <si>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3.20</t>
  </si>
  <si>
    <t>3.21</t>
  </si>
  <si>
    <t>3.22</t>
  </si>
  <si>
    <t>3.23</t>
  </si>
  <si>
    <t>3.24</t>
  </si>
  <si>
    <t>3.25</t>
  </si>
  <si>
    <t>3.26</t>
  </si>
  <si>
    <t>3.27</t>
  </si>
  <si>
    <t>Revizni technik - revize</t>
  </si>
  <si>
    <t>recyklační poplatek svítidla</t>
  </si>
  <si>
    <t>PPV</t>
  </si>
  <si>
    <t>Rizika a pojištění</t>
  </si>
  <si>
    <t>GZS</t>
  </si>
  <si>
    <t>Doprava, přesun hmot</t>
  </si>
  <si>
    <t>Provozní vlivy</t>
  </si>
  <si>
    <t>2.14</t>
  </si>
  <si>
    <t>2.15</t>
  </si>
  <si>
    <t>3.6</t>
  </si>
  <si>
    <t>Zpracování projektové dokumentace vč. pasportu předmětné části a generelu VO</t>
  </si>
  <si>
    <t>DPH</t>
  </si>
  <si>
    <t>REKONSTRUKCE VEŘEJNÉHO OSVĚTLENÍ</t>
  </si>
  <si>
    <t>Kabel silový CYKY-J 5x1.5 mm2 , pevně</t>
  </si>
  <si>
    <t>ROZVADĚČ RVOp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</si>
  <si>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</si>
  <si>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</si>
  <si>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</si>
  <si>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</si>
  <si>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</si>
  <si>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</si>
  <si>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</si>
  <si>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</si>
  <si>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</si>
  <si>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Objímka třmenová s hákem 205</t>
  </si>
  <si>
    <t>Dne: 26.10.2022   Zpracoval: Pavel Keřt AKTÉ PK s.r.o.</t>
  </si>
  <si>
    <t>Skříň s pojistkami na sloup (SP100/NSP3P) s příslušenstvím výměna</t>
  </si>
  <si>
    <t>Závěsný kabel silový AES 4x25  mm2</t>
  </si>
  <si>
    <t>Zemnící tyč</t>
  </si>
  <si>
    <t>úprava rozváděče RVO 01 vč. systému řízení a spínání</t>
  </si>
  <si>
    <t>úprava rozváděče RVO 03 vč. systému řízení a spínání</t>
  </si>
  <si>
    <t>úprava rozváděče RVO 04 vč. systému řízení a spínání</t>
  </si>
  <si>
    <t>úprava rozváděče RVO 05 vč. systému řízení a spínání</t>
  </si>
  <si>
    <t>úprava rozváděče RVO 06 vč. systému řízení a spínání</t>
  </si>
  <si>
    <t>úprava rozváděče RVO 08 vč. systému řízení a spínání</t>
  </si>
  <si>
    <t>úprava rozváděče RVO 10 vč. systému řízení a spínání</t>
  </si>
  <si>
    <t>úprava rozváděče RVO 12 vč. systému řízení a spínání</t>
  </si>
  <si>
    <t>úprava rozváděče RVO 13 vč. systému řízení a spínání</t>
  </si>
  <si>
    <t>úprava rozváděče RVO 14 vč. systému řízení a spínání</t>
  </si>
  <si>
    <t>úprava rozváděče RVO 18 vč. systému řízení a spínání</t>
  </si>
  <si>
    <t>úprava rozváděče RVO 24 vč. systému řízení a spínání</t>
  </si>
  <si>
    <t>úprava rozváděče RVO 25 vč. systému řízení a spínání</t>
  </si>
  <si>
    <t>úprava rozváděče RVO 28 vč. systému řízení a spínání</t>
  </si>
  <si>
    <t>úprava rozváděče RVO 41 vč. systému řízení a spínání</t>
  </si>
  <si>
    <t>úprava rozváděče RVO 42 vč. systému řízení a spínání</t>
  </si>
  <si>
    <t>úprava rozváděče RVO 43 vč. systému řízení a spínání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</si>
  <si>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</si>
  <si>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</si>
  <si>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</si>
  <si>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</si>
  <si>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</si>
  <si>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</si>
  <si>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</si>
  <si>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</si>
  <si>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</si>
  <si>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Kč</t>
  </si>
  <si>
    <t>Svítidla - dle technické specifikace parametrů pro silniční svítidlo</t>
  </si>
  <si>
    <t>úprava rozváděče RVO 10 vč. systému řízení a spínání a RVO 11</t>
  </si>
  <si>
    <t>MĚSTA UHERSKÝ BROD</t>
  </si>
  <si>
    <t>Navržené svítidlo</t>
  </si>
  <si>
    <t>Watů</t>
  </si>
  <si>
    <t>Celkový maximální příkon navrhovaných svítidel při 418 ks</t>
  </si>
  <si>
    <t>Soupis navrhovaných svítidel:</t>
  </si>
  <si>
    <t>1.1.1</t>
  </si>
  <si>
    <t>celkem W</t>
  </si>
  <si>
    <t>počet ks</t>
  </si>
  <si>
    <t>cena za 1 ks</t>
  </si>
  <si>
    <t>cena celkem</t>
  </si>
  <si>
    <t>v celkové hodnotě</t>
  </si>
  <si>
    <t>Dodávka: viz samostatný soupis svítidel 1.1.1  níže</t>
  </si>
  <si>
    <t>LED veřejné osvětlení, stmívatelné 4DIM NAST. AstroDIM, přepěťová ochrana včetně pojistky.  Svítidlo musí splňovat technickou specifikaci - příloha č.7 a Standardy VO města UB</t>
  </si>
  <si>
    <t>příkon svítidla (W)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</si>
</sst>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color theme="0" tint="-4.9989318521683403E-2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A"/>
        <bgColor indexed="64"/>
      </patternFill>
    </fill>
    <fill>
      <patternFill patternType="solid">
        <fgColor rgb="FFF5FFF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49" fontId="5" fillId="2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Border="1" applyAlignment="1">
      <alignment vertical="center"/>
    </xf>
    <xf numFmtId="49" fontId="5" fillId="2" borderId="1" xfId="0" applyNumberFormat="1" applyFont="1" applyFill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10" fontId="1" fillId="0" borderId="1" xfId="0" applyNumberFormat="1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10" fontId="1" fillId="0" borderId="9" xfId="0" applyNumberFormat="1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4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4" fontId="3" fillId="0" borderId="6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3" fillId="0" borderId="6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" fontId="5" fillId="2" borderId="1" xfId="0" applyNumberFormat="1" applyFont="1" applyFill="1" applyBorder="1" applyAlignment="1">
      <alignment horizontal="right" vertical="center"/>
    </xf>
    <xf numFmtId="49" fontId="5" fillId="2" borderId="1" xfId="0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vertical="center"/>
    </xf>
    <xf numFmtId="49" fontId="7" fillId="2" borderId="1" xfId="0" applyNumberFormat="1" applyFont="1" applyFill="1" applyBorder="1" applyAlignment="1">
      <alignment horizontal="left" vertical="center"/>
    </xf>
    <xf numFmtId="4" fontId="1" fillId="0" borderId="9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4" fontId="1" fillId="0" borderId="11" xfId="0" applyNumberFormat="1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right" vertical="center"/>
    </xf>
    <xf numFmtId="4" fontId="6" fillId="0" borderId="6" xfId="0" applyNumberFormat="1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6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4" fontId="3" fillId="0" borderId="5" xfId="0" applyNumberFormat="1" applyFont="1" applyBorder="1" applyAlignment="1">
      <alignment horizontal="right" vertical="center"/>
    </xf>
    <xf numFmtId="4" fontId="3" fillId="0" borderId="5" xfId="0" applyNumberFormat="1" applyFont="1" applyBorder="1" applyAlignment="1">
      <alignment vertical="center"/>
    </xf>
    <xf numFmtId="4" fontId="6" fillId="0" borderId="5" xfId="0" applyNumberFormat="1" applyFont="1" applyBorder="1" applyAlignment="1">
      <alignment vertical="center"/>
    </xf>
    <xf numFmtId="4" fontId="6" fillId="0" borderId="6" xfId="0" applyNumberFormat="1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2" fillId="0" borderId="15" xfId="0" applyFont="1" applyBorder="1" applyAlignment="1">
      <alignment horizontal="right" vertical="center"/>
    </xf>
    <xf numFmtId="0" fontId="2" fillId="0" borderId="12" xfId="0" applyFont="1" applyBorder="1" applyAlignment="1">
      <alignment vertical="center"/>
    </xf>
    <xf numFmtId="4" fontId="1" fillId="0" borderId="17" xfId="0" applyNumberFormat="1" applyFont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horizontal="center" vertical="center"/>
    </xf>
    <xf numFmtId="4" fontId="5" fillId="4" borderId="1" xfId="0" applyNumberFormat="1" applyFont="1" applyFill="1" applyBorder="1" applyAlignment="1">
      <alignment horizontal="right" vertical="center"/>
    </xf>
    <xf numFmtId="49" fontId="5" fillId="4" borderId="1" xfId="0" applyNumberFormat="1" applyFont="1" applyFill="1" applyBorder="1" applyAlignment="1">
      <alignment horizontal="right" vertical="center"/>
    </xf>
    <xf numFmtId="4" fontId="6" fillId="4" borderId="1" xfId="0" applyNumberFormat="1" applyFont="1" applyFill="1" applyBorder="1" applyAlignment="1">
      <alignment horizontal="right" vertical="center" wrapText="1"/>
    </xf>
    <xf numFmtId="0" fontId="6" fillId="4" borderId="1" xfId="0" applyFont="1" applyFill="1" applyBorder="1" applyAlignment="1">
      <alignment horizontal="right" vertical="center"/>
    </xf>
    <xf numFmtId="0" fontId="6" fillId="4" borderId="1" xfId="0" applyFont="1" applyFill="1" applyBorder="1" applyAlignment="1">
      <alignment horizontal="right" vertical="center" wrapText="1"/>
    </xf>
    <xf numFmtId="4" fontId="1" fillId="0" borderId="1" xfId="0" applyNumberFormat="1" applyFont="1" applyBorder="1" applyAlignment="1">
      <alignment vertical="center" shrinkToFit="1"/>
    </xf>
    <xf numFmtId="4" fontId="1" fillId="0" borderId="6" xfId="0" applyNumberFormat="1" applyFont="1" applyBorder="1" applyAlignment="1">
      <alignment vertical="center" shrinkToFit="1"/>
    </xf>
    <xf numFmtId="4" fontId="1" fillId="0" borderId="16" xfId="0" applyNumberFormat="1" applyFont="1" applyBorder="1" applyAlignment="1">
      <alignment vertical="center" shrinkToFit="1"/>
    </xf>
    <xf numFmtId="0" fontId="1" fillId="4" borderId="8" xfId="0" applyFont="1" applyFill="1" applyBorder="1" applyAlignment="1">
      <alignment horizontal="center" vertical="center"/>
    </xf>
    <xf numFmtId="4" fontId="8" fillId="4" borderId="9" xfId="0" applyNumberFormat="1" applyFont="1" applyFill="1" applyBorder="1" applyAlignment="1">
      <alignment vertical="center"/>
    </xf>
    <xf numFmtId="4" fontId="6" fillId="4" borderId="9" xfId="0" applyNumberFormat="1" applyFont="1" applyFill="1" applyBorder="1" applyAlignment="1">
      <alignment vertical="center"/>
    </xf>
    <xf numFmtId="4" fontId="6" fillId="4" borderId="11" xfId="0" applyNumberFormat="1" applyFont="1" applyFill="1" applyBorder="1" applyAlignment="1">
      <alignment vertical="center"/>
    </xf>
    <xf numFmtId="4" fontId="5" fillId="3" borderId="1" xfId="0" applyNumberFormat="1" applyFont="1" applyFill="1" applyBorder="1" applyAlignment="1" applyProtection="1">
      <alignment horizontal="right" vertical="center"/>
      <protection locked="0"/>
    </xf>
    <xf numFmtId="4" fontId="3" fillId="3" borderId="1" xfId="0" applyNumberFormat="1" applyFont="1" applyFill="1" applyBorder="1" applyAlignment="1" applyProtection="1">
      <alignment horizontal="right" vertical="center"/>
      <protection locked="0"/>
    </xf>
    <xf numFmtId="49" fontId="2" fillId="0" borderId="22" xfId="0" applyNumberFormat="1" applyFont="1" applyBorder="1" applyAlignment="1">
      <alignment horizontal="center" vertical="center"/>
    </xf>
    <xf numFmtId="4" fontId="5" fillId="2" borderId="23" xfId="0" applyNumberFormat="1" applyFont="1" applyFill="1" applyBorder="1" applyAlignment="1">
      <alignment horizontal="right" vertical="center"/>
    </xf>
    <xf numFmtId="4" fontId="6" fillId="0" borderId="23" xfId="0" applyNumberFormat="1" applyFont="1" applyBorder="1" applyAlignment="1">
      <alignment horizontal="right" vertical="center" wrapText="1"/>
    </xf>
    <xf numFmtId="49" fontId="2" fillId="0" borderId="13" xfId="0" applyNumberFormat="1" applyFont="1" applyBorder="1" applyAlignment="1">
      <alignment horizontal="center" vertical="center"/>
    </xf>
    <xf numFmtId="4" fontId="5" fillId="2" borderId="24" xfId="0" applyNumberFormat="1" applyFont="1" applyFill="1" applyBorder="1" applyAlignment="1">
      <alignment horizontal="right" vertical="center"/>
    </xf>
    <xf numFmtId="4" fontId="6" fillId="0" borderId="24" xfId="0" applyNumberFormat="1" applyFont="1" applyBorder="1" applyAlignment="1">
      <alignment horizontal="righ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0" fontId="6" fillId="0" borderId="26" xfId="0" applyFont="1" applyBorder="1" applyAlignment="1">
      <alignment horizontal="right" vertical="center"/>
    </xf>
    <xf numFmtId="4" fontId="3" fillId="0" borderId="22" xfId="0" applyNumberFormat="1" applyFont="1" applyBorder="1" applyAlignment="1">
      <alignment horizontal="right" vertical="center"/>
    </xf>
    <xf numFmtId="4" fontId="3" fillId="0" borderId="26" xfId="0" applyNumberFormat="1" applyFont="1" applyBorder="1" applyAlignment="1">
      <alignment horizontal="right" vertical="center"/>
    </xf>
    <xf numFmtId="0" fontId="6" fillId="0" borderId="14" xfId="0" applyFont="1" applyBorder="1" applyAlignment="1">
      <alignment horizontal="right" vertical="center"/>
    </xf>
    <xf numFmtId="4" fontId="3" fillId="0" borderId="13" xfId="0" applyNumberFormat="1" applyFont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4" fontId="5" fillId="0" borderId="23" xfId="0" applyNumberFormat="1" applyFont="1" applyBorder="1" applyAlignment="1">
      <alignment horizontal="right" vertical="center"/>
    </xf>
    <xf numFmtId="0" fontId="1" fillId="3" borderId="1" xfId="0" applyFont="1" applyFill="1" applyBorder="1" applyAlignment="1" applyProtection="1">
      <alignment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17" fontId="2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4" fontId="5" fillId="7" borderId="24" xfId="0" applyNumberFormat="1" applyFont="1" applyFill="1" applyBorder="1" applyAlignment="1" applyProtection="1">
      <alignment horizontal="right" vertical="center" wrapText="1"/>
    </xf>
    <xf numFmtId="49" fontId="5" fillId="8" borderId="23" xfId="0" applyNumberFormat="1" applyFont="1" applyFill="1" applyBorder="1" applyAlignment="1">
      <alignment horizontal="left" vertical="center" wrapText="1"/>
    </xf>
    <xf numFmtId="0" fontId="1" fillId="3" borderId="23" xfId="0" applyFont="1" applyFill="1" applyBorder="1" applyAlignment="1" applyProtection="1">
      <alignment vertical="center"/>
      <protection locked="0"/>
    </xf>
    <xf numFmtId="0" fontId="1" fillId="3" borderId="23" xfId="0" applyFont="1" applyFill="1" applyBorder="1" applyAlignment="1" applyProtection="1">
      <alignment horizontal="center" vertical="center"/>
      <protection locked="0"/>
    </xf>
    <xf numFmtId="0" fontId="1" fillId="0" borderId="23" xfId="0" applyFont="1" applyBorder="1" applyAlignment="1">
      <alignment vertical="center"/>
    </xf>
    <xf numFmtId="49" fontId="2" fillId="0" borderId="27" xfId="0" applyNumberFormat="1" applyFont="1" applyBorder="1" applyAlignment="1">
      <alignment horizontal="center" vertical="center"/>
    </xf>
    <xf numFmtId="0" fontId="1" fillId="0" borderId="28" xfId="0" applyFont="1" applyBorder="1" applyAlignment="1">
      <alignment vertical="center"/>
    </xf>
    <xf numFmtId="0" fontId="1" fillId="0" borderId="29" xfId="0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0" fontId="2" fillId="0" borderId="30" xfId="0" applyFont="1" applyBorder="1" applyAlignment="1">
      <alignment horizontal="center" vertical="center"/>
    </xf>
    <xf numFmtId="0" fontId="0" fillId="0" borderId="10" xfId="0" applyBorder="1" applyAlignment="1">
      <alignment vertical="center"/>
    </xf>
    <xf numFmtId="3" fontId="2" fillId="0" borderId="30" xfId="0" applyNumberFormat="1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1" fillId="0" borderId="26" xfId="0" applyFont="1" applyBorder="1" applyAlignment="1">
      <alignment vertical="center"/>
    </xf>
    <xf numFmtId="0" fontId="1" fillId="3" borderId="9" xfId="0" applyFont="1" applyFill="1" applyBorder="1" applyAlignment="1" applyProtection="1">
      <alignment vertical="center"/>
      <protection locked="0"/>
    </xf>
    <xf numFmtId="0" fontId="1" fillId="3" borderId="9" xfId="0" applyFont="1" applyFill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2" fillId="0" borderId="31" xfId="0" applyFont="1" applyBorder="1" applyAlignment="1">
      <alignment vertical="center"/>
    </xf>
    <xf numFmtId="0" fontId="1" fillId="0" borderId="31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/>
    </xf>
    <xf numFmtId="2" fontId="11" fillId="0" borderId="0" xfId="0" applyNumberFormat="1" applyFont="1" applyAlignment="1">
      <alignment vertical="center"/>
    </xf>
    <xf numFmtId="2" fontId="10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1" fillId="0" borderId="4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49" fontId="2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5" borderId="18" xfId="0" applyFont="1" applyFill="1" applyBorder="1" applyAlignment="1">
      <alignment horizontal="center" vertical="center" wrapText="1"/>
    </xf>
    <xf numFmtId="0" fontId="2" fillId="5" borderId="19" xfId="0" applyFont="1" applyFill="1" applyBorder="1" applyAlignment="1">
      <alignment horizontal="center" vertical="center" wrapText="1"/>
    </xf>
    <xf numFmtId="0" fontId="0" fillId="5" borderId="20" xfId="0" applyFill="1" applyBorder="1" applyAlignment="1">
      <alignment horizontal="center" vertical="center" wrapText="1"/>
    </xf>
    <xf numFmtId="0" fontId="0" fillId="5" borderId="21" xfId="0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6" fillId="4" borderId="9" xfId="0" applyNumberFormat="1" applyFont="1" applyFill="1" applyBorder="1" applyAlignment="1">
      <alignment vertical="center"/>
    </xf>
    <xf numFmtId="0" fontId="3" fillId="4" borderId="9" xfId="0" applyFont="1" applyFill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1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5FFFA"/>
      <color rgb="FFF3FFF8"/>
      <color rgb="FFEFFFF6"/>
      <color rgb="FF00B853"/>
      <color rgb="FFFFFF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41911</xdr:rowOff>
    </xdr:from>
    <xdr:to>
      <xdr:col>1</xdr:col>
      <xdr:colOff>1308100</xdr:colOff>
      <xdr:row>3</xdr:row>
      <xdr:rowOff>20083</xdr:rowOff>
    </xdr:to>
    <xdr:pic>
      <xdr:nvPicPr>
        <xdr:cNvPr id="5" name="Obrázek 4">
          <a:extLst>
            <a:ext uri="{FF2B5EF4-FFF2-40B4-BE49-F238E27FC236}">
              <a16:creationId xmlns="" xmlns:a16="http://schemas.microsoft.com/office/drawing/2014/main" id="{83177F1B-6B8A-4A46-83A7-53FD304A9B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1911"/>
          <a:ext cx="1758950" cy="549672"/>
        </a:xfrm>
        <a:prstGeom prst="rect">
          <a:avLst/>
        </a:prstGeom>
      </xdr:spPr>
    </xdr:pic>
    <xdr:clientData/>
  </xdr:twoCellAnchor>
  <xdr:twoCellAnchor editAs="oneCell">
    <xdr:from>
      <xdr:col>1</xdr:col>
      <xdr:colOff>2638425</xdr:colOff>
      <xdr:row>0</xdr:row>
      <xdr:rowOff>38735</xdr:rowOff>
    </xdr:from>
    <xdr:to>
      <xdr:col>1</xdr:col>
      <xdr:colOff>3810635</xdr:colOff>
      <xdr:row>3</xdr:row>
      <xdr:rowOff>38735</xdr:rowOff>
    </xdr:to>
    <xdr:pic>
      <xdr:nvPicPr>
        <xdr:cNvPr id="6" name="Obrázek 5">
          <a:extLst>
            <a:ext uri="{FF2B5EF4-FFF2-40B4-BE49-F238E27FC236}">
              <a16:creationId xmlns="" xmlns:a16="http://schemas.microsoft.com/office/drawing/2014/main" id="{68808E2F-724B-4F02-B12B-C3FB7A760D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89275" y="38735"/>
          <a:ext cx="1172210" cy="571500"/>
        </a:xfrm>
        <a:prstGeom prst="rect">
          <a:avLst/>
        </a:prstGeom>
      </xdr:spPr>
    </xdr:pic>
    <xdr:clientData/>
  </xdr:twoCellAnchor>
  <xdr:twoCellAnchor editAs="oneCell">
    <xdr:from>
      <xdr:col>8</xdr:col>
      <xdr:colOff>76705</xdr:colOff>
      <xdr:row>0</xdr:row>
      <xdr:rowOff>1</xdr:rowOff>
    </xdr:from>
    <xdr:to>
      <xdr:col>10</xdr:col>
      <xdr:colOff>441325</xdr:colOff>
      <xdr:row>3</xdr:row>
      <xdr:rowOff>133351</xdr:rowOff>
    </xdr:to>
    <xdr:pic>
      <xdr:nvPicPr>
        <xdr:cNvPr id="7" name="Obrázek 6">
          <a:extLst>
            <a:ext uri="{FF2B5EF4-FFF2-40B4-BE49-F238E27FC236}">
              <a16:creationId xmlns="" xmlns:a16="http://schemas.microsoft.com/office/drawing/2014/main" id="{1ACA5957-4D02-43D6-9ED4-FB646ECEE8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6655" y="1"/>
          <a:ext cx="1234570" cy="704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2"/>
  <sheetViews>
    <sheetView tabSelected="1" zoomScale="160" zoomScaleNormal="160" workbookViewId="0">
      <selection activeCell="C110" sqref="C110"/>
    </sheetView>
  </sheetViews>
  <sheetFormatPr defaultRowHeight="12.75" x14ac:dyDescent="0.25"/>
  <cols>
    <col min="1" max="1" width="6.7109375" style="9" customWidth="1"/>
    <col min="2" max="2" width="69.5703125" style="10" customWidth="1"/>
    <col min="3" max="3" width="8" style="10" customWidth="1"/>
    <col min="4" max="4" width="9.5703125" style="9" customWidth="1"/>
    <col min="5" max="5" width="9" style="10" customWidth="1"/>
    <col min="6" max="6" width="11.42578125" style="10" customWidth="1"/>
    <col min="7" max="7" width="0.140625" style="10" customWidth="1"/>
    <col min="8" max="8" width="11.7109375" style="10" customWidth="1"/>
    <col min="9" max="9" width="2.140625" style="10" customWidth="1"/>
    <col min="10" max="11" width="10.85546875" style="10" customWidth="1"/>
    <col min="12" max="12" width="9.140625" style="10"/>
    <col min="13" max="13" width="11.28515625" style="10" bestFit="1" customWidth="1"/>
    <col min="14" max="16384" width="9.140625" style="10"/>
  </cols>
  <sheetData>
    <row r="1" spans="1:13" s="43" customFormat="1" ht="15" x14ac:dyDescent="0.25"/>
    <row r="2" spans="1:13" s="43" customFormat="1" ht="15" x14ac:dyDescent="0.25"/>
    <row r="3" spans="1:13" s="43" customFormat="1" ht="15" x14ac:dyDescent="0.25"/>
    <row r="4" spans="1:13" s="8" customFormat="1" x14ac:dyDescent="0.25">
      <c r="A4" s="149" t="s">
        <v>10</v>
      </c>
      <c r="B4" s="149"/>
      <c r="C4" s="141" t="s">
        <v>139</v>
      </c>
      <c r="D4" s="141"/>
      <c r="E4" s="141"/>
      <c r="F4" s="141"/>
      <c r="G4" s="141"/>
      <c r="H4" s="141"/>
    </row>
    <row r="5" spans="1:13" ht="13.5" thickBot="1" x14ac:dyDescent="0.3">
      <c r="C5" s="141" t="s">
        <v>185</v>
      </c>
      <c r="D5" s="141"/>
      <c r="E5" s="141"/>
      <c r="F5" s="141"/>
      <c r="G5" s="141"/>
      <c r="H5" s="141"/>
    </row>
    <row r="6" spans="1:13" x14ac:dyDescent="0.25">
      <c r="A6" s="135" t="s">
        <v>3</v>
      </c>
      <c r="B6" s="152" t="s">
        <v>4</v>
      </c>
      <c r="C6" s="142" t="s">
        <v>24</v>
      </c>
      <c r="D6" s="142" t="s">
        <v>5</v>
      </c>
      <c r="E6" s="142" t="s">
        <v>6</v>
      </c>
      <c r="F6" s="142"/>
      <c r="G6" s="142"/>
      <c r="H6" s="136"/>
      <c r="I6" s="11"/>
      <c r="J6" s="135" t="s">
        <v>26</v>
      </c>
      <c r="K6" s="136"/>
    </row>
    <row r="7" spans="1:13" x14ac:dyDescent="0.25">
      <c r="A7" s="137"/>
      <c r="B7" s="154"/>
      <c r="C7" s="143"/>
      <c r="D7" s="143"/>
      <c r="E7" s="143" t="s">
        <v>7</v>
      </c>
      <c r="F7" s="145" t="s">
        <v>8</v>
      </c>
      <c r="G7" s="146"/>
      <c r="H7" s="144" t="s">
        <v>9</v>
      </c>
      <c r="J7" s="137" t="s">
        <v>27</v>
      </c>
      <c r="K7" s="139" t="s">
        <v>9</v>
      </c>
    </row>
    <row r="8" spans="1:13" x14ac:dyDescent="0.25">
      <c r="A8" s="137"/>
      <c r="B8" s="154"/>
      <c r="C8" s="143"/>
      <c r="D8" s="143"/>
      <c r="E8" s="143"/>
      <c r="F8" s="147"/>
      <c r="G8" s="148"/>
      <c r="H8" s="144"/>
      <c r="J8" s="138"/>
      <c r="K8" s="140"/>
    </row>
    <row r="9" spans="1:13" x14ac:dyDescent="0.25">
      <c r="A9" s="5">
        <v>1</v>
      </c>
      <c r="B9" s="3" t="s">
        <v>77</v>
      </c>
      <c r="C9" s="2"/>
      <c r="D9" s="2"/>
      <c r="E9" s="2"/>
      <c r="F9" s="1"/>
      <c r="G9" s="1"/>
      <c r="H9" s="50"/>
      <c r="J9" s="66">
        <v>1.21</v>
      </c>
      <c r="K9" s="55"/>
    </row>
    <row r="10" spans="1:13" x14ac:dyDescent="0.25">
      <c r="A10" s="68"/>
      <c r="B10" s="67" t="s">
        <v>183</v>
      </c>
      <c r="C10" s="69"/>
      <c r="D10" s="69"/>
      <c r="E10" s="69"/>
      <c r="F10" s="70"/>
      <c r="G10" s="1"/>
      <c r="H10" s="50"/>
      <c r="J10" s="56"/>
      <c r="K10" s="17"/>
    </row>
    <row r="11" spans="1:13" ht="22.5" x14ac:dyDescent="0.25">
      <c r="A11" s="89" t="s">
        <v>25</v>
      </c>
      <c r="B11" s="92" t="s">
        <v>197</v>
      </c>
      <c r="C11" s="90">
        <v>418</v>
      </c>
      <c r="D11" s="90" t="s">
        <v>0</v>
      </c>
      <c r="E11" s="105" t="s">
        <v>195</v>
      </c>
      <c r="F11" s="91">
        <f>H130</f>
        <v>0</v>
      </c>
      <c r="G11" s="27"/>
      <c r="H11" s="96"/>
      <c r="I11" s="28"/>
      <c r="J11" s="97">
        <f>F11*$J$9</f>
        <v>0</v>
      </c>
      <c r="K11" s="98">
        <f>H11*$J$9</f>
        <v>0</v>
      </c>
    </row>
    <row r="12" spans="1:13" x14ac:dyDescent="0.25">
      <c r="A12" s="86"/>
      <c r="B12" s="106" t="s">
        <v>196</v>
      </c>
      <c r="C12" s="87"/>
      <c r="D12" s="87"/>
      <c r="E12" s="99"/>
      <c r="F12" s="88"/>
      <c r="G12" s="27"/>
      <c r="H12" s="93"/>
      <c r="I12" s="28"/>
      <c r="J12" s="94"/>
      <c r="K12" s="95"/>
    </row>
    <row r="13" spans="1:13" x14ac:dyDescent="0.25">
      <c r="A13" s="6"/>
      <c r="B13" s="13" t="s">
        <v>128</v>
      </c>
      <c r="C13" s="39">
        <f>SUM(C11:C12)</f>
        <v>418</v>
      </c>
      <c r="D13" s="39" t="s">
        <v>0</v>
      </c>
      <c r="E13" s="84"/>
      <c r="F13" s="26">
        <f t="shared" ref="F13" si="0">C13*E13</f>
        <v>0</v>
      </c>
      <c r="G13" s="27"/>
      <c r="H13" s="51"/>
      <c r="I13" s="28"/>
      <c r="J13" s="57"/>
      <c r="K13" s="30"/>
      <c r="M13" s="25"/>
    </row>
    <row r="14" spans="1:13" x14ac:dyDescent="0.25">
      <c r="A14" s="71"/>
      <c r="B14" s="67" t="s">
        <v>101</v>
      </c>
      <c r="C14" s="72"/>
      <c r="D14" s="73"/>
      <c r="E14" s="72"/>
      <c r="F14" s="74"/>
      <c r="G14" s="27"/>
      <c r="H14" s="51"/>
      <c r="I14" s="28"/>
      <c r="J14" s="57"/>
      <c r="K14" s="30"/>
    </row>
    <row r="15" spans="1:13" x14ac:dyDescent="0.25">
      <c r="A15" s="6" t="s">
        <v>142</v>
      </c>
      <c r="B15" s="13" t="s">
        <v>156</v>
      </c>
      <c r="C15" s="39">
        <v>1</v>
      </c>
      <c r="D15" s="40" t="s">
        <v>37</v>
      </c>
      <c r="E15" s="84"/>
      <c r="F15" s="26">
        <f t="shared" ref="F15:F24" si="1">C15*E15</f>
        <v>0</v>
      </c>
      <c r="G15" s="27"/>
      <c r="H15" s="51"/>
      <c r="I15" s="28"/>
      <c r="J15" s="57">
        <f t="shared" ref="J15:J24" si="2">F15*$J$9</f>
        <v>0</v>
      </c>
      <c r="K15" s="30">
        <f t="shared" ref="K15:K24" si="3">H15*$J$9</f>
        <v>0</v>
      </c>
    </row>
    <row r="16" spans="1:13" x14ac:dyDescent="0.25">
      <c r="A16" s="6" t="s">
        <v>143</v>
      </c>
      <c r="B16" s="13" t="s">
        <v>157</v>
      </c>
      <c r="C16" s="39">
        <v>1</v>
      </c>
      <c r="D16" s="40" t="s">
        <v>37</v>
      </c>
      <c r="E16" s="84"/>
      <c r="F16" s="26">
        <f t="shared" si="1"/>
        <v>0</v>
      </c>
      <c r="G16" s="27"/>
      <c r="H16" s="51"/>
      <c r="I16" s="28"/>
      <c r="J16" s="57">
        <f t="shared" si="2"/>
        <v>0</v>
      </c>
      <c r="K16" s="30">
        <f t="shared" si="3"/>
        <v>0</v>
      </c>
    </row>
    <row r="17" spans="1:11" x14ac:dyDescent="0.25">
      <c r="A17" s="6" t="s">
        <v>144</v>
      </c>
      <c r="B17" s="13" t="s">
        <v>158</v>
      </c>
      <c r="C17" s="39">
        <v>1</v>
      </c>
      <c r="D17" s="40" t="s">
        <v>37</v>
      </c>
      <c r="E17" s="84"/>
      <c r="F17" s="26">
        <f t="shared" si="1"/>
        <v>0</v>
      </c>
      <c r="G17" s="27"/>
      <c r="H17" s="51"/>
      <c r="I17" s="28"/>
      <c r="J17" s="57">
        <f t="shared" si="2"/>
        <v>0</v>
      </c>
      <c r="K17" s="30">
        <f t="shared" si="3"/>
        <v>0</v>
      </c>
    </row>
    <row r="18" spans="1:11" x14ac:dyDescent="0.25">
      <c r="A18" s="6" t="s">
        <v>145</v>
      </c>
      <c r="B18" s="13" t="s">
        <v>159</v>
      </c>
      <c r="C18" s="39">
        <v>1</v>
      </c>
      <c r="D18" s="40" t="s">
        <v>37</v>
      </c>
      <c r="E18" s="84"/>
      <c r="F18" s="26">
        <f t="shared" si="1"/>
        <v>0</v>
      </c>
      <c r="G18" s="27"/>
      <c r="H18" s="51"/>
      <c r="I18" s="28"/>
      <c r="J18" s="57">
        <f t="shared" si="2"/>
        <v>0</v>
      </c>
      <c r="K18" s="30">
        <f t="shared" si="3"/>
        <v>0</v>
      </c>
    </row>
    <row r="19" spans="1:11" x14ac:dyDescent="0.25">
      <c r="A19" s="6" t="s">
        <v>146</v>
      </c>
      <c r="B19" s="13" t="s">
        <v>160</v>
      </c>
      <c r="C19" s="39">
        <v>1</v>
      </c>
      <c r="D19" s="40" t="s">
        <v>37</v>
      </c>
      <c r="E19" s="84"/>
      <c r="F19" s="26">
        <f t="shared" si="1"/>
        <v>0</v>
      </c>
      <c r="G19" s="27"/>
      <c r="H19" s="51"/>
      <c r="I19" s="28"/>
      <c r="J19" s="57">
        <f t="shared" si="2"/>
        <v>0</v>
      </c>
      <c r="K19" s="30">
        <f t="shared" si="3"/>
        <v>0</v>
      </c>
    </row>
    <row r="20" spans="1:11" x14ac:dyDescent="0.25">
      <c r="A20" s="6" t="s">
        <v>147</v>
      </c>
      <c r="B20" s="13" t="s">
        <v>161</v>
      </c>
      <c r="C20" s="39">
        <v>1</v>
      </c>
      <c r="D20" s="40" t="s">
        <v>37</v>
      </c>
      <c r="E20" s="84"/>
      <c r="F20" s="26">
        <f t="shared" si="1"/>
        <v>0</v>
      </c>
      <c r="G20" s="27"/>
      <c r="H20" s="51"/>
      <c r="I20" s="28"/>
      <c r="J20" s="57">
        <f t="shared" si="2"/>
        <v>0</v>
      </c>
      <c r="K20" s="30">
        <f t="shared" si="3"/>
        <v>0</v>
      </c>
    </row>
    <row r="21" spans="1:11" x14ac:dyDescent="0.25">
      <c r="A21" s="6" t="s">
        <v>148</v>
      </c>
      <c r="B21" s="13" t="s">
        <v>184</v>
      </c>
      <c r="C21" s="39">
        <v>1</v>
      </c>
      <c r="D21" s="40" t="s">
        <v>37</v>
      </c>
      <c r="E21" s="84"/>
      <c r="F21" s="26">
        <f t="shared" si="1"/>
        <v>0</v>
      </c>
      <c r="G21" s="27"/>
      <c r="H21" s="51"/>
      <c r="I21" s="28"/>
      <c r="J21" s="57">
        <f t="shared" si="2"/>
        <v>0</v>
      </c>
      <c r="K21" s="30">
        <f t="shared" si="3"/>
        <v>0</v>
      </c>
    </row>
    <row r="22" spans="1:11" x14ac:dyDescent="0.25">
      <c r="A22" s="6" t="s">
        <v>149</v>
      </c>
      <c r="B22" s="13" t="s">
        <v>163</v>
      </c>
      <c r="C22" s="39">
        <v>1</v>
      </c>
      <c r="D22" s="40" t="s">
        <v>37</v>
      </c>
      <c r="E22" s="84"/>
      <c r="F22" s="26">
        <f t="shared" si="1"/>
        <v>0</v>
      </c>
      <c r="G22" s="27"/>
      <c r="H22" s="51"/>
      <c r="I22" s="28"/>
      <c r="J22" s="57">
        <f t="shared" si="2"/>
        <v>0</v>
      </c>
      <c r="K22" s="30">
        <f t="shared" si="3"/>
        <v>0</v>
      </c>
    </row>
    <row r="23" spans="1:11" x14ac:dyDescent="0.25">
      <c r="A23" s="6" t="s">
        <v>150</v>
      </c>
      <c r="B23" s="13" t="s">
        <v>164</v>
      </c>
      <c r="C23" s="39">
        <v>1</v>
      </c>
      <c r="D23" s="40" t="s">
        <v>37</v>
      </c>
      <c r="E23" s="84"/>
      <c r="F23" s="26">
        <f t="shared" si="1"/>
        <v>0</v>
      </c>
      <c r="G23" s="27"/>
      <c r="H23" s="51"/>
      <c r="I23" s="28"/>
      <c r="J23" s="57">
        <f t="shared" si="2"/>
        <v>0</v>
      </c>
      <c r="K23" s="30">
        <f t="shared" si="3"/>
        <v>0</v>
      </c>
    </row>
    <row r="24" spans="1:11" x14ac:dyDescent="0.25">
      <c r="A24" s="6" t="s">
        <v>51</v>
      </c>
      <c r="B24" s="13" t="s">
        <v>165</v>
      </c>
      <c r="C24" s="39">
        <v>1</v>
      </c>
      <c r="D24" s="40" t="s">
        <v>37</v>
      </c>
      <c r="E24" s="84"/>
      <c r="F24" s="26">
        <f t="shared" si="1"/>
        <v>0</v>
      </c>
      <c r="G24" s="27"/>
      <c r="H24" s="51"/>
      <c r="I24" s="28"/>
      <c r="J24" s="57">
        <f t="shared" si="2"/>
        <v>0</v>
      </c>
      <c r="K24" s="30">
        <f t="shared" si="3"/>
        <v>0</v>
      </c>
    </row>
    <row r="25" spans="1:11" x14ac:dyDescent="0.25">
      <c r="A25" s="6" t="s">
        <v>52</v>
      </c>
      <c r="B25" s="13" t="s">
        <v>166</v>
      </c>
      <c r="C25" s="39">
        <v>1</v>
      </c>
      <c r="D25" s="40" t="s">
        <v>37</v>
      </c>
      <c r="E25" s="84"/>
      <c r="F25" s="26">
        <f t="shared" ref="F25:F29" si="4">C25*E25</f>
        <v>0</v>
      </c>
      <c r="G25" s="27"/>
      <c r="H25" s="51"/>
      <c r="I25" s="28"/>
      <c r="J25" s="57">
        <f t="shared" ref="J25:J29" si="5">F25*$J$9</f>
        <v>0</v>
      </c>
      <c r="K25" s="30">
        <f t="shared" ref="K25:K29" si="6">H25*$J$9</f>
        <v>0</v>
      </c>
    </row>
    <row r="26" spans="1:11" x14ac:dyDescent="0.25">
      <c r="A26" s="6" t="s">
        <v>53</v>
      </c>
      <c r="B26" s="13" t="s">
        <v>167</v>
      </c>
      <c r="C26" s="39">
        <v>1</v>
      </c>
      <c r="D26" s="40" t="s">
        <v>37</v>
      </c>
      <c r="E26" s="84"/>
      <c r="F26" s="26">
        <f t="shared" si="4"/>
        <v>0</v>
      </c>
      <c r="G26" s="27"/>
      <c r="H26" s="51"/>
      <c r="I26" s="28"/>
      <c r="J26" s="57">
        <f t="shared" si="5"/>
        <v>0</v>
      </c>
      <c r="K26" s="30">
        <f t="shared" si="6"/>
        <v>0</v>
      </c>
    </row>
    <row r="27" spans="1:11" x14ac:dyDescent="0.25">
      <c r="A27" s="6" t="s">
        <v>54</v>
      </c>
      <c r="B27" s="13" t="s">
        <v>168</v>
      </c>
      <c r="C27" s="39">
        <v>1</v>
      </c>
      <c r="D27" s="40" t="s">
        <v>37</v>
      </c>
      <c r="E27" s="84"/>
      <c r="F27" s="26">
        <f t="shared" si="4"/>
        <v>0</v>
      </c>
      <c r="G27" s="27"/>
      <c r="H27" s="51"/>
      <c r="I27" s="28"/>
      <c r="J27" s="57">
        <f t="shared" si="5"/>
        <v>0</v>
      </c>
      <c r="K27" s="30">
        <f t="shared" si="6"/>
        <v>0</v>
      </c>
    </row>
    <row r="28" spans="1:11" x14ac:dyDescent="0.25">
      <c r="A28" s="6" t="s">
        <v>55</v>
      </c>
      <c r="B28" s="13" t="s">
        <v>169</v>
      </c>
      <c r="C28" s="39">
        <v>1</v>
      </c>
      <c r="D28" s="40" t="s">
        <v>37</v>
      </c>
      <c r="E28" s="84"/>
      <c r="F28" s="26">
        <f t="shared" si="4"/>
        <v>0</v>
      </c>
      <c r="G28" s="27"/>
      <c r="H28" s="51"/>
      <c r="I28" s="28"/>
      <c r="J28" s="57">
        <f t="shared" si="5"/>
        <v>0</v>
      </c>
      <c r="K28" s="30">
        <f t="shared" si="6"/>
        <v>0</v>
      </c>
    </row>
    <row r="29" spans="1:11" x14ac:dyDescent="0.25">
      <c r="A29" s="6" t="s">
        <v>56</v>
      </c>
      <c r="B29" s="13" t="s">
        <v>170</v>
      </c>
      <c r="C29" s="39">
        <v>1</v>
      </c>
      <c r="D29" s="40" t="s">
        <v>37</v>
      </c>
      <c r="E29" s="84"/>
      <c r="F29" s="26">
        <f t="shared" si="4"/>
        <v>0</v>
      </c>
      <c r="G29" s="27"/>
      <c r="H29" s="51"/>
      <c r="I29" s="28"/>
      <c r="J29" s="57">
        <f t="shared" si="5"/>
        <v>0</v>
      </c>
      <c r="K29" s="30">
        <f t="shared" si="6"/>
        <v>0</v>
      </c>
    </row>
    <row r="30" spans="1:11" x14ac:dyDescent="0.25">
      <c r="A30" s="6" t="s">
        <v>57</v>
      </c>
      <c r="B30" s="13" t="s">
        <v>171</v>
      </c>
      <c r="C30" s="39">
        <v>1</v>
      </c>
      <c r="D30" s="40" t="s">
        <v>37</v>
      </c>
      <c r="E30" s="84"/>
      <c r="F30" s="26">
        <f t="shared" ref="F30:F32" si="7">C30*E30</f>
        <v>0</v>
      </c>
      <c r="G30" s="27"/>
      <c r="H30" s="51"/>
      <c r="I30" s="28"/>
      <c r="J30" s="57">
        <f t="shared" ref="J30:J54" si="8">F30*$J$9</f>
        <v>0</v>
      </c>
      <c r="K30" s="30">
        <f t="shared" ref="K30:K54" si="9">H30*$J$9</f>
        <v>0</v>
      </c>
    </row>
    <row r="31" spans="1:11" x14ac:dyDescent="0.25">
      <c r="A31" s="6" t="s">
        <v>58</v>
      </c>
      <c r="B31" s="13" t="s">
        <v>172</v>
      </c>
      <c r="C31" s="39">
        <v>1</v>
      </c>
      <c r="D31" s="40" t="s">
        <v>37</v>
      </c>
      <c r="E31" s="84"/>
      <c r="F31" s="26">
        <f t="shared" si="7"/>
        <v>0</v>
      </c>
      <c r="G31" s="27"/>
      <c r="H31" s="51"/>
      <c r="I31" s="28"/>
      <c r="J31" s="57">
        <f t="shared" si="8"/>
        <v>0</v>
      </c>
      <c r="K31" s="30">
        <f t="shared" si="9"/>
        <v>0</v>
      </c>
    </row>
    <row r="32" spans="1:11" x14ac:dyDescent="0.25">
      <c r="A32" s="6" t="s">
        <v>59</v>
      </c>
      <c r="B32" s="15" t="s">
        <v>141</v>
      </c>
      <c r="C32" s="39">
        <v>1</v>
      </c>
      <c r="D32" s="40" t="s">
        <v>0</v>
      </c>
      <c r="E32" s="84"/>
      <c r="F32" s="26">
        <f t="shared" si="7"/>
        <v>0</v>
      </c>
      <c r="G32" s="27"/>
      <c r="H32" s="51"/>
      <c r="I32" s="28"/>
      <c r="J32" s="57">
        <f t="shared" si="8"/>
        <v>0</v>
      </c>
      <c r="K32" s="30">
        <f t="shared" si="9"/>
        <v>0</v>
      </c>
    </row>
    <row r="33" spans="1:11" x14ac:dyDescent="0.25">
      <c r="A33" s="71"/>
      <c r="B33" s="67" t="s">
        <v>100</v>
      </c>
      <c r="C33" s="72"/>
      <c r="D33" s="73"/>
      <c r="E33" s="72"/>
      <c r="F33" s="74"/>
      <c r="G33" s="27"/>
      <c r="H33" s="51"/>
      <c r="I33" s="28"/>
      <c r="J33" s="57"/>
      <c r="K33" s="30"/>
    </row>
    <row r="34" spans="1:11" x14ac:dyDescent="0.25">
      <c r="A34" s="6" t="s">
        <v>60</v>
      </c>
      <c r="B34" s="15" t="s">
        <v>153</v>
      </c>
      <c r="C34" s="39">
        <v>2</v>
      </c>
      <c r="D34" s="40" t="s">
        <v>0</v>
      </c>
      <c r="E34" s="84"/>
      <c r="F34" s="26">
        <f t="shared" ref="F34:F94" si="10">C34*E34</f>
        <v>0</v>
      </c>
      <c r="G34" s="27"/>
      <c r="H34" s="51"/>
      <c r="I34" s="28"/>
      <c r="J34" s="57">
        <f t="shared" si="8"/>
        <v>0</v>
      </c>
      <c r="K34" s="30">
        <f t="shared" si="9"/>
        <v>0</v>
      </c>
    </row>
    <row r="35" spans="1:11" x14ac:dyDescent="0.25">
      <c r="A35" s="6" t="s">
        <v>61</v>
      </c>
      <c r="B35" s="15" t="s">
        <v>28</v>
      </c>
      <c r="C35" s="39">
        <v>262</v>
      </c>
      <c r="D35" s="40" t="s">
        <v>0</v>
      </c>
      <c r="E35" s="84"/>
      <c r="F35" s="26">
        <f t="shared" si="10"/>
        <v>0</v>
      </c>
      <c r="G35" s="27"/>
      <c r="H35" s="51"/>
      <c r="I35" s="28"/>
      <c r="J35" s="57">
        <f t="shared" si="8"/>
        <v>0</v>
      </c>
      <c r="K35" s="30">
        <f t="shared" si="9"/>
        <v>0</v>
      </c>
    </row>
    <row r="36" spans="1:11" x14ac:dyDescent="0.25">
      <c r="A36" s="6" t="s">
        <v>62</v>
      </c>
      <c r="B36" s="15" t="s">
        <v>29</v>
      </c>
      <c r="C36" s="39">
        <v>84</v>
      </c>
      <c r="D36" s="40" t="s">
        <v>0</v>
      </c>
      <c r="E36" s="84"/>
      <c r="F36" s="26">
        <f t="shared" si="10"/>
        <v>0</v>
      </c>
      <c r="G36" s="27"/>
      <c r="H36" s="51"/>
      <c r="I36" s="28"/>
      <c r="J36" s="57">
        <f t="shared" si="8"/>
        <v>0</v>
      </c>
      <c r="K36" s="30">
        <f t="shared" si="9"/>
        <v>0</v>
      </c>
    </row>
    <row r="37" spans="1:11" x14ac:dyDescent="0.25">
      <c r="A37" s="6" t="s">
        <v>63</v>
      </c>
      <c r="B37" s="15" t="s">
        <v>30</v>
      </c>
      <c r="C37" s="39">
        <v>5</v>
      </c>
      <c r="D37" s="40" t="s">
        <v>0</v>
      </c>
      <c r="E37" s="84"/>
      <c r="F37" s="26">
        <f t="shared" si="10"/>
        <v>0</v>
      </c>
      <c r="G37" s="27"/>
      <c r="H37" s="51"/>
      <c r="I37" s="28"/>
      <c r="J37" s="57">
        <f t="shared" si="8"/>
        <v>0</v>
      </c>
      <c r="K37" s="30">
        <f t="shared" si="9"/>
        <v>0</v>
      </c>
    </row>
    <row r="38" spans="1:11" x14ac:dyDescent="0.25">
      <c r="A38" s="6" t="s">
        <v>64</v>
      </c>
      <c r="B38" s="15" t="s">
        <v>31</v>
      </c>
      <c r="C38" s="39">
        <v>4</v>
      </c>
      <c r="D38" s="40" t="s">
        <v>0</v>
      </c>
      <c r="E38" s="84"/>
      <c r="F38" s="26">
        <f t="shared" si="10"/>
        <v>0</v>
      </c>
      <c r="G38" s="27"/>
      <c r="H38" s="51"/>
      <c r="I38" s="28"/>
      <c r="J38" s="57">
        <f t="shared" si="8"/>
        <v>0</v>
      </c>
      <c r="K38" s="30">
        <f t="shared" si="9"/>
        <v>0</v>
      </c>
    </row>
    <row r="39" spans="1:11" x14ac:dyDescent="0.25">
      <c r="A39" s="6" t="s">
        <v>65</v>
      </c>
      <c r="B39" s="15" t="s">
        <v>140</v>
      </c>
      <c r="C39" s="39">
        <v>4500</v>
      </c>
      <c r="D39" s="40" t="s">
        <v>1</v>
      </c>
      <c r="E39" s="84"/>
      <c r="F39" s="26">
        <f t="shared" si="10"/>
        <v>0</v>
      </c>
      <c r="G39" s="27"/>
      <c r="H39" s="51"/>
      <c r="I39" s="28"/>
      <c r="J39" s="57">
        <f t="shared" si="8"/>
        <v>0</v>
      </c>
      <c r="K39" s="30">
        <f t="shared" si="9"/>
        <v>0</v>
      </c>
    </row>
    <row r="40" spans="1:11" x14ac:dyDescent="0.25">
      <c r="A40" s="6" t="s">
        <v>66</v>
      </c>
      <c r="B40" s="15" t="s">
        <v>154</v>
      </c>
      <c r="C40" s="39">
        <v>75</v>
      </c>
      <c r="D40" s="40" t="s">
        <v>1</v>
      </c>
      <c r="E40" s="84"/>
      <c r="F40" s="26"/>
      <c r="G40" s="27"/>
      <c r="H40" s="52">
        <f t="shared" ref="H40:H43" si="11">C40*E40</f>
        <v>0</v>
      </c>
      <c r="I40" s="28"/>
      <c r="J40" s="57">
        <f t="shared" si="8"/>
        <v>0</v>
      </c>
      <c r="K40" s="30">
        <f t="shared" si="9"/>
        <v>0</v>
      </c>
    </row>
    <row r="41" spans="1:11" x14ac:dyDescent="0.25">
      <c r="A41" s="6" t="s">
        <v>68</v>
      </c>
      <c r="B41" s="15" t="s">
        <v>67</v>
      </c>
      <c r="C41" s="39">
        <v>6</v>
      </c>
      <c r="D41" s="40" t="s">
        <v>1</v>
      </c>
      <c r="E41" s="84"/>
      <c r="F41" s="26"/>
      <c r="G41" s="27"/>
      <c r="H41" s="52">
        <f t="shared" si="11"/>
        <v>0</v>
      </c>
      <c r="I41" s="28"/>
      <c r="J41" s="57">
        <f t="shared" si="8"/>
        <v>0</v>
      </c>
      <c r="K41" s="30">
        <f t="shared" si="9"/>
        <v>0</v>
      </c>
    </row>
    <row r="42" spans="1:11" x14ac:dyDescent="0.25">
      <c r="A42" s="6" t="s">
        <v>69</v>
      </c>
      <c r="B42" s="15" t="s">
        <v>32</v>
      </c>
      <c r="C42" s="39">
        <v>60</v>
      </c>
      <c r="D42" s="40" t="s">
        <v>1</v>
      </c>
      <c r="E42" s="84"/>
      <c r="F42" s="26"/>
      <c r="G42" s="27"/>
      <c r="H42" s="52">
        <f t="shared" si="11"/>
        <v>0</v>
      </c>
      <c r="I42" s="28"/>
      <c r="J42" s="57">
        <f t="shared" si="8"/>
        <v>0</v>
      </c>
      <c r="K42" s="30">
        <f t="shared" si="9"/>
        <v>0</v>
      </c>
    </row>
    <row r="43" spans="1:11" x14ac:dyDescent="0.25">
      <c r="A43" s="6" t="s">
        <v>70</v>
      </c>
      <c r="B43" s="15" t="s">
        <v>155</v>
      </c>
      <c r="C43" s="39">
        <v>17</v>
      </c>
      <c r="D43" s="40" t="s">
        <v>1</v>
      </c>
      <c r="E43" s="84"/>
      <c r="F43" s="26"/>
      <c r="G43" s="27"/>
      <c r="H43" s="52">
        <f t="shared" si="11"/>
        <v>0</v>
      </c>
      <c r="I43" s="28"/>
      <c r="J43" s="57">
        <f t="shared" si="8"/>
        <v>0</v>
      </c>
      <c r="K43" s="30">
        <f t="shared" si="9"/>
        <v>0</v>
      </c>
    </row>
    <row r="44" spans="1:11" x14ac:dyDescent="0.25">
      <c r="A44" s="6" t="s">
        <v>71</v>
      </c>
      <c r="B44" s="15" t="s">
        <v>79</v>
      </c>
      <c r="C44" s="39">
        <v>4</v>
      </c>
      <c r="D44" s="40" t="s">
        <v>0</v>
      </c>
      <c r="E44" s="84"/>
      <c r="F44" s="26"/>
      <c r="G44" s="27"/>
      <c r="H44" s="52">
        <f>C44*E44</f>
        <v>0</v>
      </c>
      <c r="I44" s="28"/>
      <c r="J44" s="57">
        <f t="shared" si="8"/>
        <v>0</v>
      </c>
      <c r="K44" s="30">
        <f t="shared" si="9"/>
        <v>0</v>
      </c>
    </row>
    <row r="45" spans="1:11" x14ac:dyDescent="0.25">
      <c r="A45" s="6" t="s">
        <v>72</v>
      </c>
      <c r="B45" s="15" t="s">
        <v>80</v>
      </c>
      <c r="C45" s="39">
        <v>4</v>
      </c>
      <c r="D45" s="40" t="s">
        <v>0</v>
      </c>
      <c r="E45" s="84"/>
      <c r="F45" s="26"/>
      <c r="G45" s="27"/>
      <c r="H45" s="52">
        <f>C45*E45</f>
        <v>0</v>
      </c>
      <c r="I45" s="28"/>
      <c r="J45" s="57">
        <f t="shared" si="8"/>
        <v>0</v>
      </c>
      <c r="K45" s="30">
        <f t="shared" si="9"/>
        <v>0</v>
      </c>
    </row>
    <row r="46" spans="1:11" x14ac:dyDescent="0.25">
      <c r="A46" s="6" t="s">
        <v>73</v>
      </c>
      <c r="B46" s="15" t="s">
        <v>34</v>
      </c>
      <c r="C46" s="39">
        <v>4</v>
      </c>
      <c r="D46" s="40" t="s">
        <v>0</v>
      </c>
      <c r="E46" s="84"/>
      <c r="F46" s="26"/>
      <c r="G46" s="31"/>
      <c r="H46" s="52">
        <f>C46*E46</f>
        <v>0</v>
      </c>
      <c r="I46" s="28"/>
      <c r="J46" s="57">
        <f t="shared" si="8"/>
        <v>0</v>
      </c>
      <c r="K46" s="30">
        <f t="shared" si="9"/>
        <v>0</v>
      </c>
    </row>
    <row r="47" spans="1:11" x14ac:dyDescent="0.25">
      <c r="A47" s="6" t="s">
        <v>74</v>
      </c>
      <c r="B47" s="15" t="s">
        <v>35</v>
      </c>
      <c r="C47" s="39">
        <v>80</v>
      </c>
      <c r="D47" s="40" t="s">
        <v>0</v>
      </c>
      <c r="E47" s="84"/>
      <c r="F47" s="26"/>
      <c r="G47" s="31"/>
      <c r="H47" s="52">
        <f>C47*E47</f>
        <v>0</v>
      </c>
      <c r="I47" s="28"/>
      <c r="J47" s="57">
        <f t="shared" si="8"/>
        <v>0</v>
      </c>
      <c r="K47" s="30">
        <f t="shared" si="9"/>
        <v>0</v>
      </c>
    </row>
    <row r="48" spans="1:11" x14ac:dyDescent="0.25">
      <c r="A48" s="6" t="s">
        <v>75</v>
      </c>
      <c r="B48" s="15" t="s">
        <v>33</v>
      </c>
      <c r="C48" s="39">
        <v>200</v>
      </c>
      <c r="D48" s="40" t="s">
        <v>0</v>
      </c>
      <c r="E48" s="84"/>
      <c r="F48" s="26">
        <f t="shared" si="10"/>
        <v>0</v>
      </c>
      <c r="G48" s="27"/>
      <c r="H48" s="51"/>
      <c r="I48" s="28"/>
      <c r="J48" s="57">
        <f t="shared" si="8"/>
        <v>0</v>
      </c>
      <c r="K48" s="30">
        <f t="shared" si="9"/>
        <v>0</v>
      </c>
    </row>
    <row r="49" spans="1:11" x14ac:dyDescent="0.25">
      <c r="A49" s="6" t="s">
        <v>76</v>
      </c>
      <c r="B49" s="15" t="s">
        <v>151</v>
      </c>
      <c r="C49" s="39">
        <v>4</v>
      </c>
      <c r="D49" s="40" t="s">
        <v>0</v>
      </c>
      <c r="E49" s="84"/>
      <c r="F49" s="26"/>
      <c r="G49" s="27"/>
      <c r="H49" s="52">
        <f>C49*E49</f>
        <v>0</v>
      </c>
      <c r="I49" s="28"/>
      <c r="J49" s="57">
        <f t="shared" ref="J49" si="12">F49*$J$9</f>
        <v>0</v>
      </c>
      <c r="K49" s="30">
        <f t="shared" ref="K49" si="13">H49*$J$9</f>
        <v>0</v>
      </c>
    </row>
    <row r="50" spans="1:11" x14ac:dyDescent="0.25">
      <c r="A50" s="6"/>
      <c r="B50" s="44"/>
      <c r="C50" s="39"/>
      <c r="D50" s="40"/>
      <c r="E50" s="39"/>
      <c r="F50" s="26"/>
      <c r="G50" s="27"/>
      <c r="H50" s="51"/>
      <c r="I50" s="28"/>
      <c r="J50" s="57"/>
      <c r="K50" s="30"/>
    </row>
    <row r="51" spans="1:11" x14ac:dyDescent="0.25">
      <c r="A51" s="68">
        <v>2</v>
      </c>
      <c r="B51" s="67" t="s">
        <v>78</v>
      </c>
      <c r="C51" s="75"/>
      <c r="D51" s="75"/>
      <c r="E51" s="75"/>
      <c r="F51" s="76"/>
      <c r="G51" s="27"/>
      <c r="H51" s="51"/>
      <c r="I51" s="28"/>
      <c r="J51" s="57">
        <f t="shared" si="8"/>
        <v>0</v>
      </c>
      <c r="K51" s="30">
        <f t="shared" si="9"/>
        <v>0</v>
      </c>
    </row>
    <row r="52" spans="1:11" x14ac:dyDescent="0.25">
      <c r="A52" s="6" t="s">
        <v>85</v>
      </c>
      <c r="B52" s="15" t="s">
        <v>81</v>
      </c>
      <c r="C52" s="39">
        <v>68</v>
      </c>
      <c r="D52" s="40" t="s">
        <v>0</v>
      </c>
      <c r="E52" s="84"/>
      <c r="F52" s="26">
        <f t="shared" si="10"/>
        <v>0</v>
      </c>
      <c r="G52" s="27"/>
      <c r="H52" s="51"/>
      <c r="I52" s="28"/>
      <c r="J52" s="57">
        <f t="shared" si="8"/>
        <v>0</v>
      </c>
      <c r="K52" s="30">
        <f t="shared" si="9"/>
        <v>0</v>
      </c>
    </row>
    <row r="53" spans="1:11" x14ac:dyDescent="0.25">
      <c r="A53" s="6" t="s">
        <v>86</v>
      </c>
      <c r="B53" s="15" t="s">
        <v>82</v>
      </c>
      <c r="C53" s="39">
        <v>1254</v>
      </c>
      <c r="D53" s="40" t="s">
        <v>0</v>
      </c>
      <c r="E53" s="84"/>
      <c r="F53" s="26">
        <f t="shared" si="10"/>
        <v>0</v>
      </c>
      <c r="G53" s="27"/>
      <c r="H53" s="51"/>
      <c r="I53" s="28"/>
      <c r="J53" s="57">
        <f t="shared" si="8"/>
        <v>0</v>
      </c>
      <c r="K53" s="30">
        <f t="shared" si="9"/>
        <v>0</v>
      </c>
    </row>
    <row r="54" spans="1:11" x14ac:dyDescent="0.25">
      <c r="A54" s="6" t="s">
        <v>87</v>
      </c>
      <c r="B54" s="15" t="s">
        <v>11</v>
      </c>
      <c r="C54" s="39">
        <v>418</v>
      </c>
      <c r="D54" s="40" t="s">
        <v>0</v>
      </c>
      <c r="E54" s="84"/>
      <c r="F54" s="26">
        <f t="shared" si="10"/>
        <v>0</v>
      </c>
      <c r="G54" s="29">
        <f>E54*C54</f>
        <v>0</v>
      </c>
      <c r="H54" s="53"/>
      <c r="I54" s="28"/>
      <c r="J54" s="57">
        <f t="shared" si="8"/>
        <v>0</v>
      </c>
      <c r="K54" s="30">
        <f t="shared" si="9"/>
        <v>0</v>
      </c>
    </row>
    <row r="55" spans="1:11" x14ac:dyDescent="0.25">
      <c r="A55" s="6" t="s">
        <v>88</v>
      </c>
      <c r="B55" s="15" t="s">
        <v>12</v>
      </c>
      <c r="C55" s="39">
        <v>417</v>
      </c>
      <c r="D55" s="40" t="s">
        <v>0</v>
      </c>
      <c r="E55" s="84"/>
      <c r="F55" s="26">
        <f t="shared" si="10"/>
        <v>0</v>
      </c>
      <c r="G55" s="29">
        <f>E55*C55</f>
        <v>0</v>
      </c>
      <c r="H55" s="53"/>
      <c r="I55" s="28"/>
      <c r="J55" s="57">
        <f t="shared" ref="J55:J101" si="14">F55*$J$9</f>
        <v>0</v>
      </c>
      <c r="K55" s="30">
        <f t="shared" ref="K55:K101" si="15">H55*$J$9</f>
        <v>0</v>
      </c>
    </row>
    <row r="56" spans="1:11" x14ac:dyDescent="0.25">
      <c r="A56" s="6" t="s">
        <v>89</v>
      </c>
      <c r="B56" s="13" t="s">
        <v>156</v>
      </c>
      <c r="C56" s="39">
        <v>1</v>
      </c>
      <c r="D56" s="40" t="s">
        <v>37</v>
      </c>
      <c r="E56" s="84"/>
      <c r="F56" s="26">
        <f t="shared" si="10"/>
        <v>0</v>
      </c>
      <c r="G56" s="27"/>
      <c r="H56" s="51"/>
      <c r="I56" s="28"/>
      <c r="J56" s="57">
        <f t="shared" si="14"/>
        <v>0</v>
      </c>
      <c r="K56" s="30">
        <f t="shared" si="15"/>
        <v>0</v>
      </c>
    </row>
    <row r="57" spans="1:11" x14ac:dyDescent="0.25">
      <c r="A57" s="6" t="s">
        <v>90</v>
      </c>
      <c r="B57" s="13" t="s">
        <v>157</v>
      </c>
      <c r="C57" s="39">
        <v>1</v>
      </c>
      <c r="D57" s="40" t="s">
        <v>37</v>
      </c>
      <c r="E57" s="84"/>
      <c r="F57" s="26">
        <f t="shared" si="10"/>
        <v>0</v>
      </c>
      <c r="G57" s="27"/>
      <c r="H57" s="51"/>
      <c r="I57" s="28"/>
      <c r="J57" s="57">
        <f t="shared" si="14"/>
        <v>0</v>
      </c>
      <c r="K57" s="30">
        <f t="shared" si="15"/>
        <v>0</v>
      </c>
    </row>
    <row r="58" spans="1:11" x14ac:dyDescent="0.25">
      <c r="A58" s="6" t="s">
        <v>91</v>
      </c>
      <c r="B58" s="13" t="s">
        <v>158</v>
      </c>
      <c r="C58" s="39">
        <v>1</v>
      </c>
      <c r="D58" s="40" t="s">
        <v>37</v>
      </c>
      <c r="E58" s="84"/>
      <c r="F58" s="26">
        <f t="shared" si="10"/>
        <v>0</v>
      </c>
      <c r="G58" s="27"/>
      <c r="H58" s="51"/>
      <c r="I58" s="28"/>
      <c r="J58" s="57">
        <f t="shared" si="14"/>
        <v>0</v>
      </c>
      <c r="K58" s="30">
        <f t="shared" si="15"/>
        <v>0</v>
      </c>
    </row>
    <row r="59" spans="1:11" x14ac:dyDescent="0.25">
      <c r="A59" s="6" t="s">
        <v>92</v>
      </c>
      <c r="B59" s="13" t="s">
        <v>159</v>
      </c>
      <c r="C59" s="39">
        <v>1</v>
      </c>
      <c r="D59" s="40" t="s">
        <v>37</v>
      </c>
      <c r="E59" s="84"/>
      <c r="F59" s="26">
        <f t="shared" si="10"/>
        <v>0</v>
      </c>
      <c r="G59" s="27"/>
      <c r="H59" s="51"/>
      <c r="I59" s="28"/>
      <c r="J59" s="57">
        <f t="shared" si="14"/>
        <v>0</v>
      </c>
      <c r="K59" s="30">
        <f t="shared" si="15"/>
        <v>0</v>
      </c>
    </row>
    <row r="60" spans="1:11" x14ac:dyDescent="0.25">
      <c r="A60" s="6" t="s">
        <v>93</v>
      </c>
      <c r="B60" s="13" t="s">
        <v>160</v>
      </c>
      <c r="C60" s="39">
        <v>1</v>
      </c>
      <c r="D60" s="40" t="s">
        <v>37</v>
      </c>
      <c r="E60" s="84"/>
      <c r="F60" s="26">
        <f t="shared" si="10"/>
        <v>0</v>
      </c>
      <c r="G60" s="27"/>
      <c r="H60" s="51"/>
      <c r="I60" s="28"/>
      <c r="J60" s="57">
        <f t="shared" si="14"/>
        <v>0</v>
      </c>
      <c r="K60" s="30">
        <f t="shared" si="15"/>
        <v>0</v>
      </c>
    </row>
    <row r="61" spans="1:11" x14ac:dyDescent="0.25">
      <c r="A61" s="6" t="s">
        <v>94</v>
      </c>
      <c r="B61" s="13" t="s">
        <v>161</v>
      </c>
      <c r="C61" s="39">
        <v>1</v>
      </c>
      <c r="D61" s="40" t="s">
        <v>37</v>
      </c>
      <c r="E61" s="84"/>
      <c r="F61" s="26">
        <f t="shared" si="10"/>
        <v>0</v>
      </c>
      <c r="G61" s="27"/>
      <c r="H61" s="51"/>
      <c r="I61" s="28"/>
      <c r="J61" s="57">
        <f t="shared" si="14"/>
        <v>0</v>
      </c>
      <c r="K61" s="30">
        <f t="shared" si="15"/>
        <v>0</v>
      </c>
    </row>
    <row r="62" spans="1:11" x14ac:dyDescent="0.25">
      <c r="A62" s="6" t="s">
        <v>95</v>
      </c>
      <c r="B62" s="13" t="s">
        <v>162</v>
      </c>
      <c r="C62" s="39">
        <v>1</v>
      </c>
      <c r="D62" s="40" t="s">
        <v>37</v>
      </c>
      <c r="E62" s="84"/>
      <c r="F62" s="26">
        <f t="shared" si="10"/>
        <v>0</v>
      </c>
      <c r="G62" s="27"/>
      <c r="H62" s="51"/>
      <c r="I62" s="28"/>
      <c r="J62" s="57">
        <f t="shared" si="14"/>
        <v>0</v>
      </c>
      <c r="K62" s="30">
        <f t="shared" si="15"/>
        <v>0</v>
      </c>
    </row>
    <row r="63" spans="1:11" x14ac:dyDescent="0.25">
      <c r="A63" s="6" t="s">
        <v>96</v>
      </c>
      <c r="B63" s="13" t="s">
        <v>163</v>
      </c>
      <c r="C63" s="39">
        <v>1</v>
      </c>
      <c r="D63" s="40" t="s">
        <v>37</v>
      </c>
      <c r="E63" s="84"/>
      <c r="F63" s="26">
        <f t="shared" si="10"/>
        <v>0</v>
      </c>
      <c r="G63" s="27"/>
      <c r="H63" s="51"/>
      <c r="I63" s="28"/>
      <c r="J63" s="57">
        <f t="shared" si="14"/>
        <v>0</v>
      </c>
      <c r="K63" s="30">
        <f t="shared" si="15"/>
        <v>0</v>
      </c>
    </row>
    <row r="64" spans="1:11" x14ac:dyDescent="0.25">
      <c r="A64" s="6" t="s">
        <v>97</v>
      </c>
      <c r="B64" s="13" t="s">
        <v>164</v>
      </c>
      <c r="C64" s="39">
        <v>1</v>
      </c>
      <c r="D64" s="40" t="s">
        <v>37</v>
      </c>
      <c r="E64" s="84"/>
      <c r="F64" s="26">
        <f t="shared" si="10"/>
        <v>0</v>
      </c>
      <c r="G64" s="27"/>
      <c r="H64" s="51"/>
      <c r="I64" s="28"/>
      <c r="J64" s="57">
        <f t="shared" si="14"/>
        <v>0</v>
      </c>
      <c r="K64" s="30">
        <f t="shared" si="15"/>
        <v>0</v>
      </c>
    </row>
    <row r="65" spans="1:11" x14ac:dyDescent="0.25">
      <c r="A65" s="6" t="s">
        <v>134</v>
      </c>
      <c r="B65" s="13" t="s">
        <v>165</v>
      </c>
      <c r="C65" s="39">
        <v>1</v>
      </c>
      <c r="D65" s="40" t="s">
        <v>37</v>
      </c>
      <c r="E65" s="84"/>
      <c r="F65" s="26">
        <f t="shared" si="10"/>
        <v>0</v>
      </c>
      <c r="G65" s="27"/>
      <c r="H65" s="51"/>
      <c r="I65" s="28"/>
      <c r="J65" s="57">
        <f t="shared" si="14"/>
        <v>0</v>
      </c>
      <c r="K65" s="30">
        <f t="shared" si="15"/>
        <v>0</v>
      </c>
    </row>
    <row r="66" spans="1:11" x14ac:dyDescent="0.25">
      <c r="A66" s="6" t="s">
        <v>135</v>
      </c>
      <c r="B66" s="13" t="s">
        <v>166</v>
      </c>
      <c r="C66" s="39">
        <v>1</v>
      </c>
      <c r="D66" s="40" t="s">
        <v>37</v>
      </c>
      <c r="E66" s="84"/>
      <c r="F66" s="26">
        <f t="shared" si="10"/>
        <v>0</v>
      </c>
      <c r="G66" s="27"/>
      <c r="H66" s="51"/>
      <c r="I66" s="28"/>
      <c r="J66" s="57">
        <f t="shared" si="14"/>
        <v>0</v>
      </c>
      <c r="K66" s="30">
        <f t="shared" si="15"/>
        <v>0</v>
      </c>
    </row>
    <row r="67" spans="1:11" x14ac:dyDescent="0.25">
      <c r="A67" s="6" t="s">
        <v>173</v>
      </c>
      <c r="B67" s="13" t="s">
        <v>167</v>
      </c>
      <c r="C67" s="39">
        <v>1</v>
      </c>
      <c r="D67" s="40" t="s">
        <v>37</v>
      </c>
      <c r="E67" s="84"/>
      <c r="F67" s="26">
        <f t="shared" si="10"/>
        <v>0</v>
      </c>
      <c r="G67" s="27"/>
      <c r="H67" s="51"/>
      <c r="I67" s="28"/>
      <c r="J67" s="57">
        <f t="shared" si="14"/>
        <v>0</v>
      </c>
      <c r="K67" s="30">
        <f t="shared" si="15"/>
        <v>0</v>
      </c>
    </row>
    <row r="68" spans="1:11" x14ac:dyDescent="0.25">
      <c r="A68" s="6" t="s">
        <v>174</v>
      </c>
      <c r="B68" s="13" t="s">
        <v>168</v>
      </c>
      <c r="C68" s="39">
        <v>1</v>
      </c>
      <c r="D68" s="40" t="s">
        <v>37</v>
      </c>
      <c r="E68" s="84"/>
      <c r="F68" s="26">
        <f t="shared" si="10"/>
        <v>0</v>
      </c>
      <c r="G68" s="27"/>
      <c r="H68" s="51"/>
      <c r="I68" s="28"/>
      <c r="J68" s="57">
        <f t="shared" si="14"/>
        <v>0</v>
      </c>
      <c r="K68" s="30">
        <f t="shared" si="15"/>
        <v>0</v>
      </c>
    </row>
    <row r="69" spans="1:11" x14ac:dyDescent="0.25">
      <c r="A69" s="6" t="s">
        <v>175</v>
      </c>
      <c r="B69" s="13" t="s">
        <v>169</v>
      </c>
      <c r="C69" s="39">
        <v>1</v>
      </c>
      <c r="D69" s="40" t="s">
        <v>37</v>
      </c>
      <c r="E69" s="84"/>
      <c r="F69" s="26">
        <f t="shared" si="10"/>
        <v>0</v>
      </c>
      <c r="G69" s="27"/>
      <c r="H69" s="51"/>
      <c r="I69" s="28"/>
      <c r="J69" s="57">
        <f t="shared" si="14"/>
        <v>0</v>
      </c>
      <c r="K69" s="30">
        <f t="shared" si="15"/>
        <v>0</v>
      </c>
    </row>
    <row r="70" spans="1:11" x14ac:dyDescent="0.25">
      <c r="A70" s="6" t="s">
        <v>176</v>
      </c>
      <c r="B70" s="13" t="s">
        <v>170</v>
      </c>
      <c r="C70" s="39">
        <v>1</v>
      </c>
      <c r="D70" s="40" t="s">
        <v>37</v>
      </c>
      <c r="E70" s="84"/>
      <c r="F70" s="26">
        <f t="shared" si="10"/>
        <v>0</v>
      </c>
      <c r="G70" s="27"/>
      <c r="H70" s="51"/>
      <c r="I70" s="28"/>
      <c r="J70" s="57">
        <f t="shared" si="14"/>
        <v>0</v>
      </c>
      <c r="K70" s="30">
        <f t="shared" si="15"/>
        <v>0</v>
      </c>
    </row>
    <row r="71" spans="1:11" x14ac:dyDescent="0.25">
      <c r="A71" s="6" t="s">
        <v>177</v>
      </c>
      <c r="B71" s="13" t="s">
        <v>171</v>
      </c>
      <c r="C71" s="39">
        <v>1</v>
      </c>
      <c r="D71" s="40" t="s">
        <v>37</v>
      </c>
      <c r="E71" s="84"/>
      <c r="F71" s="26">
        <f t="shared" si="10"/>
        <v>0</v>
      </c>
      <c r="G71" s="27"/>
      <c r="H71" s="51"/>
      <c r="I71" s="28"/>
      <c r="J71" s="57">
        <f t="shared" si="14"/>
        <v>0</v>
      </c>
      <c r="K71" s="30">
        <f t="shared" si="15"/>
        <v>0</v>
      </c>
    </row>
    <row r="72" spans="1:11" x14ac:dyDescent="0.25">
      <c r="A72" s="6" t="s">
        <v>178</v>
      </c>
      <c r="B72" s="13" t="s">
        <v>172</v>
      </c>
      <c r="C72" s="39">
        <v>1</v>
      </c>
      <c r="D72" s="40" t="s">
        <v>37</v>
      </c>
      <c r="E72" s="84"/>
      <c r="F72" s="26">
        <f t="shared" si="10"/>
        <v>0</v>
      </c>
      <c r="G72" s="27"/>
      <c r="H72" s="51"/>
      <c r="I72" s="28"/>
      <c r="J72" s="57">
        <f t="shared" si="14"/>
        <v>0</v>
      </c>
      <c r="K72" s="30">
        <f t="shared" si="15"/>
        <v>0</v>
      </c>
    </row>
    <row r="73" spans="1:11" x14ac:dyDescent="0.25">
      <c r="A73" s="6" t="s">
        <v>179</v>
      </c>
      <c r="B73" s="15" t="s">
        <v>141</v>
      </c>
      <c r="C73" s="39">
        <v>1</v>
      </c>
      <c r="D73" s="40" t="s">
        <v>0</v>
      </c>
      <c r="E73" s="84"/>
      <c r="F73" s="26">
        <f t="shared" si="10"/>
        <v>0</v>
      </c>
      <c r="G73" s="27"/>
      <c r="H73" s="51"/>
      <c r="I73" s="28"/>
      <c r="J73" s="57">
        <f t="shared" si="14"/>
        <v>0</v>
      </c>
      <c r="K73" s="30">
        <f t="shared" si="15"/>
        <v>0</v>
      </c>
    </row>
    <row r="74" spans="1:11" x14ac:dyDescent="0.25">
      <c r="A74" s="6" t="s">
        <v>180</v>
      </c>
      <c r="B74" s="15" t="s">
        <v>102</v>
      </c>
      <c r="C74" s="39">
        <v>17</v>
      </c>
      <c r="D74" s="40" t="s">
        <v>37</v>
      </c>
      <c r="E74" s="84"/>
      <c r="F74" s="26">
        <f t="shared" si="10"/>
        <v>0</v>
      </c>
      <c r="G74" s="29"/>
      <c r="H74" s="30"/>
      <c r="I74" s="28"/>
      <c r="J74" s="57">
        <f t="shared" si="14"/>
        <v>0</v>
      </c>
      <c r="K74" s="30">
        <f t="shared" si="15"/>
        <v>0</v>
      </c>
    </row>
    <row r="75" spans="1:11" x14ac:dyDescent="0.25">
      <c r="A75" s="6" t="s">
        <v>181</v>
      </c>
      <c r="B75" s="15" t="s">
        <v>83</v>
      </c>
      <c r="C75" s="39">
        <v>4</v>
      </c>
      <c r="D75" s="40" t="s">
        <v>0</v>
      </c>
      <c r="E75" s="84"/>
      <c r="F75" s="26">
        <f t="shared" si="10"/>
        <v>0</v>
      </c>
      <c r="G75" s="31"/>
      <c r="H75" s="30"/>
      <c r="I75" s="28"/>
      <c r="J75" s="57">
        <f t="shared" si="14"/>
        <v>0</v>
      </c>
      <c r="K75" s="30">
        <f t="shared" si="15"/>
        <v>0</v>
      </c>
    </row>
    <row r="76" spans="1:11" x14ac:dyDescent="0.25">
      <c r="A76" s="68">
        <v>3</v>
      </c>
      <c r="B76" s="67" t="s">
        <v>84</v>
      </c>
      <c r="C76" s="75"/>
      <c r="D76" s="75"/>
      <c r="E76" s="75"/>
      <c r="F76" s="76"/>
      <c r="G76" s="33"/>
      <c r="H76" s="54"/>
      <c r="I76" s="34"/>
      <c r="J76" s="58">
        <f t="shared" si="14"/>
        <v>0</v>
      </c>
      <c r="K76" s="36">
        <f t="shared" si="15"/>
        <v>0</v>
      </c>
    </row>
    <row r="77" spans="1:11" x14ac:dyDescent="0.25">
      <c r="A77" s="6" t="s">
        <v>103</v>
      </c>
      <c r="B77" s="15" t="s">
        <v>36</v>
      </c>
      <c r="C77" s="39">
        <v>830</v>
      </c>
      <c r="D77" s="40" t="s">
        <v>2</v>
      </c>
      <c r="E77" s="84"/>
      <c r="F77" s="26">
        <f t="shared" si="10"/>
        <v>0</v>
      </c>
      <c r="G77" s="35">
        <f>E77*C77</f>
        <v>0</v>
      </c>
      <c r="H77" s="42"/>
      <c r="I77" s="34"/>
      <c r="J77" s="58">
        <f t="shared" si="14"/>
        <v>0</v>
      </c>
      <c r="K77" s="36">
        <f t="shared" si="15"/>
        <v>0</v>
      </c>
    </row>
    <row r="78" spans="1:11" x14ac:dyDescent="0.25">
      <c r="A78" s="6" t="s">
        <v>104</v>
      </c>
      <c r="B78" s="15" t="s">
        <v>127</v>
      </c>
      <c r="C78" s="39">
        <v>75</v>
      </c>
      <c r="D78" s="40" t="s">
        <v>2</v>
      </c>
      <c r="E78" s="85"/>
      <c r="F78" s="26">
        <f t="shared" si="10"/>
        <v>0</v>
      </c>
      <c r="G78" s="35"/>
      <c r="H78" s="42"/>
      <c r="I78" s="34"/>
      <c r="J78" s="58">
        <f t="shared" si="14"/>
        <v>0</v>
      </c>
      <c r="K78" s="36">
        <f t="shared" si="15"/>
        <v>0</v>
      </c>
    </row>
    <row r="79" spans="1:11" x14ac:dyDescent="0.25">
      <c r="A79" s="6" t="s">
        <v>105</v>
      </c>
      <c r="B79" s="15" t="s">
        <v>49</v>
      </c>
      <c r="C79" s="39">
        <v>1</v>
      </c>
      <c r="D79" s="40" t="s">
        <v>0</v>
      </c>
      <c r="E79" s="85"/>
      <c r="F79" s="26">
        <f t="shared" si="10"/>
        <v>0</v>
      </c>
      <c r="G79" s="35"/>
      <c r="H79" s="42"/>
      <c r="I79" s="34"/>
      <c r="J79" s="58">
        <f t="shared" si="14"/>
        <v>0</v>
      </c>
      <c r="K79" s="36">
        <f t="shared" si="15"/>
        <v>0</v>
      </c>
    </row>
    <row r="80" spans="1:11" x14ac:dyDescent="0.25">
      <c r="A80" s="6" t="s">
        <v>106</v>
      </c>
      <c r="B80" s="15" t="s">
        <v>13</v>
      </c>
      <c r="C80" s="32">
        <v>1</v>
      </c>
      <c r="D80" s="31" t="s">
        <v>14</v>
      </c>
      <c r="E80" s="85"/>
      <c r="F80" s="26">
        <f t="shared" si="10"/>
        <v>0</v>
      </c>
      <c r="G80" s="35"/>
      <c r="H80" s="36"/>
      <c r="I80" s="34"/>
      <c r="J80" s="58">
        <f t="shared" si="14"/>
        <v>0</v>
      </c>
      <c r="K80" s="36">
        <f t="shared" si="15"/>
        <v>0</v>
      </c>
    </row>
    <row r="81" spans="1:11" x14ac:dyDescent="0.25">
      <c r="A81" s="6" t="s">
        <v>136</v>
      </c>
      <c r="B81" s="15" t="s">
        <v>102</v>
      </c>
      <c r="C81" s="39">
        <v>5</v>
      </c>
      <c r="D81" s="40" t="s">
        <v>37</v>
      </c>
      <c r="E81" s="84"/>
      <c r="F81" s="26">
        <f t="shared" si="10"/>
        <v>0</v>
      </c>
      <c r="G81" s="35"/>
      <c r="H81" s="36"/>
      <c r="I81" s="34"/>
      <c r="J81" s="58">
        <f t="shared" si="14"/>
        <v>0</v>
      </c>
      <c r="K81" s="36">
        <f t="shared" si="15"/>
        <v>0</v>
      </c>
    </row>
    <row r="82" spans="1:11" x14ac:dyDescent="0.25">
      <c r="A82" s="6" t="s">
        <v>107</v>
      </c>
      <c r="B82" s="15" t="s">
        <v>38</v>
      </c>
      <c r="C82" s="39">
        <v>1</v>
      </c>
      <c r="D82" s="40" t="s">
        <v>37</v>
      </c>
      <c r="E82" s="84"/>
      <c r="F82" s="26"/>
      <c r="G82" s="35"/>
      <c r="H82" s="52">
        <f t="shared" ref="H82:H90" si="16">C82*E82</f>
        <v>0</v>
      </c>
      <c r="I82" s="34"/>
      <c r="J82" s="58">
        <f t="shared" si="14"/>
        <v>0</v>
      </c>
      <c r="K82" s="36">
        <f t="shared" si="15"/>
        <v>0</v>
      </c>
    </row>
    <row r="83" spans="1:11" x14ac:dyDescent="0.25">
      <c r="A83" s="6" t="s">
        <v>108</v>
      </c>
      <c r="B83" s="15" t="s">
        <v>39</v>
      </c>
      <c r="C83" s="39">
        <v>1</v>
      </c>
      <c r="D83" s="40" t="s">
        <v>37</v>
      </c>
      <c r="E83" s="84"/>
      <c r="F83" s="26"/>
      <c r="G83" s="35"/>
      <c r="H83" s="52">
        <f t="shared" si="16"/>
        <v>0</v>
      </c>
      <c r="I83" s="34"/>
      <c r="J83" s="58">
        <f t="shared" si="14"/>
        <v>0</v>
      </c>
      <c r="K83" s="36">
        <f t="shared" si="15"/>
        <v>0</v>
      </c>
    </row>
    <row r="84" spans="1:11" x14ac:dyDescent="0.25">
      <c r="A84" s="6" t="s">
        <v>109</v>
      </c>
      <c r="B84" s="15" t="s">
        <v>40</v>
      </c>
      <c r="C84" s="39">
        <v>1</v>
      </c>
      <c r="D84" s="40" t="s">
        <v>37</v>
      </c>
      <c r="E84" s="84"/>
      <c r="F84" s="26"/>
      <c r="G84" s="35"/>
      <c r="H84" s="52">
        <f t="shared" si="16"/>
        <v>0</v>
      </c>
      <c r="I84" s="34"/>
      <c r="J84" s="58">
        <f t="shared" si="14"/>
        <v>0</v>
      </c>
      <c r="K84" s="36">
        <f t="shared" si="15"/>
        <v>0</v>
      </c>
    </row>
    <row r="85" spans="1:11" x14ac:dyDescent="0.25">
      <c r="A85" s="6" t="s">
        <v>110</v>
      </c>
      <c r="B85" s="15" t="s">
        <v>41</v>
      </c>
      <c r="C85" s="39">
        <v>1</v>
      </c>
      <c r="D85" s="40" t="s">
        <v>37</v>
      </c>
      <c r="E85" s="84"/>
      <c r="F85" s="26"/>
      <c r="G85" s="35"/>
      <c r="H85" s="52">
        <f t="shared" si="16"/>
        <v>0</v>
      </c>
      <c r="I85" s="34"/>
      <c r="J85" s="58">
        <f t="shared" si="14"/>
        <v>0</v>
      </c>
      <c r="K85" s="36">
        <f t="shared" si="15"/>
        <v>0</v>
      </c>
    </row>
    <row r="86" spans="1:11" x14ac:dyDescent="0.25">
      <c r="A86" s="6" t="s">
        <v>111</v>
      </c>
      <c r="B86" s="15" t="s">
        <v>42</v>
      </c>
      <c r="C86" s="39">
        <v>1</v>
      </c>
      <c r="D86" s="40" t="s">
        <v>37</v>
      </c>
      <c r="E86" s="84"/>
      <c r="F86" s="26"/>
      <c r="G86" s="35"/>
      <c r="H86" s="52">
        <f t="shared" si="16"/>
        <v>0</v>
      </c>
      <c r="I86" s="34"/>
      <c r="J86" s="58">
        <f t="shared" si="14"/>
        <v>0</v>
      </c>
      <c r="K86" s="36">
        <f t="shared" si="15"/>
        <v>0</v>
      </c>
    </row>
    <row r="87" spans="1:11" x14ac:dyDescent="0.25">
      <c r="A87" s="6" t="s">
        <v>112</v>
      </c>
      <c r="B87" s="15" t="s">
        <v>43</v>
      </c>
      <c r="C87" s="39">
        <v>1</v>
      </c>
      <c r="D87" s="40" t="s">
        <v>37</v>
      </c>
      <c r="E87" s="84"/>
      <c r="F87" s="26"/>
      <c r="G87" s="35"/>
      <c r="H87" s="52">
        <f t="shared" si="16"/>
        <v>0</v>
      </c>
      <c r="I87" s="34"/>
      <c r="J87" s="58">
        <f t="shared" si="14"/>
        <v>0</v>
      </c>
      <c r="K87" s="36">
        <f t="shared" si="15"/>
        <v>0</v>
      </c>
    </row>
    <row r="88" spans="1:11" x14ac:dyDescent="0.25">
      <c r="A88" s="6" t="s">
        <v>113</v>
      </c>
      <c r="B88" s="15" t="s">
        <v>44</v>
      </c>
      <c r="C88" s="39">
        <v>1</v>
      </c>
      <c r="D88" s="40" t="s">
        <v>37</v>
      </c>
      <c r="E88" s="84"/>
      <c r="F88" s="26"/>
      <c r="G88" s="35"/>
      <c r="H88" s="52">
        <f t="shared" si="16"/>
        <v>0</v>
      </c>
      <c r="I88" s="34"/>
      <c r="J88" s="58">
        <f t="shared" si="14"/>
        <v>0</v>
      </c>
      <c r="K88" s="36">
        <f t="shared" si="15"/>
        <v>0</v>
      </c>
    </row>
    <row r="89" spans="1:11" x14ac:dyDescent="0.25">
      <c r="A89" s="6" t="s">
        <v>114</v>
      </c>
      <c r="B89" s="15" t="s">
        <v>45</v>
      </c>
      <c r="C89" s="39">
        <v>1</v>
      </c>
      <c r="D89" s="40" t="s">
        <v>37</v>
      </c>
      <c r="E89" s="84"/>
      <c r="F89" s="26"/>
      <c r="G89" s="35"/>
      <c r="H89" s="52">
        <f t="shared" si="16"/>
        <v>0</v>
      </c>
      <c r="I89" s="34"/>
      <c r="J89" s="58">
        <f t="shared" si="14"/>
        <v>0</v>
      </c>
      <c r="K89" s="36">
        <f t="shared" si="15"/>
        <v>0</v>
      </c>
    </row>
    <row r="90" spans="1:11" x14ac:dyDescent="0.25">
      <c r="A90" s="6" t="s">
        <v>115</v>
      </c>
      <c r="B90" s="15" t="s">
        <v>46</v>
      </c>
      <c r="C90" s="39">
        <v>1</v>
      </c>
      <c r="D90" s="40" t="s">
        <v>37</v>
      </c>
      <c r="E90" s="84"/>
      <c r="F90" s="26"/>
      <c r="G90" s="35"/>
      <c r="H90" s="52">
        <f t="shared" si="16"/>
        <v>0</v>
      </c>
      <c r="I90" s="34"/>
      <c r="J90" s="58">
        <f t="shared" si="14"/>
        <v>0</v>
      </c>
      <c r="K90" s="36">
        <f t="shared" si="15"/>
        <v>0</v>
      </c>
    </row>
    <row r="91" spans="1:11" x14ac:dyDescent="0.25">
      <c r="A91" s="6" t="s">
        <v>116</v>
      </c>
      <c r="B91" s="15" t="s">
        <v>98</v>
      </c>
      <c r="C91" s="39">
        <v>1</v>
      </c>
      <c r="D91" s="40" t="s">
        <v>37</v>
      </c>
      <c r="E91" s="84"/>
      <c r="F91" s="26">
        <f t="shared" si="10"/>
        <v>0</v>
      </c>
      <c r="G91" s="35"/>
      <c r="H91" s="36"/>
      <c r="I91" s="34"/>
      <c r="J91" s="58">
        <f t="shared" si="14"/>
        <v>0</v>
      </c>
      <c r="K91" s="36">
        <f t="shared" si="15"/>
        <v>0</v>
      </c>
    </row>
    <row r="92" spans="1:11" x14ac:dyDescent="0.25">
      <c r="A92" s="6" t="s">
        <v>117</v>
      </c>
      <c r="B92" s="15" t="s">
        <v>47</v>
      </c>
      <c r="C92" s="39">
        <v>1</v>
      </c>
      <c r="D92" s="40" t="s">
        <v>37</v>
      </c>
      <c r="E92" s="84"/>
      <c r="F92" s="26">
        <f t="shared" si="10"/>
        <v>0</v>
      </c>
      <c r="G92" s="35"/>
      <c r="H92" s="36"/>
      <c r="I92" s="34"/>
      <c r="J92" s="58">
        <f t="shared" si="14"/>
        <v>0</v>
      </c>
      <c r="K92" s="36">
        <f t="shared" si="15"/>
        <v>0</v>
      </c>
    </row>
    <row r="93" spans="1:11" x14ac:dyDescent="0.25">
      <c r="A93" s="6" t="s">
        <v>118</v>
      </c>
      <c r="B93" s="15" t="s">
        <v>48</v>
      </c>
      <c r="C93" s="39">
        <v>1</v>
      </c>
      <c r="D93" s="40" t="s">
        <v>37</v>
      </c>
      <c r="E93" s="84"/>
      <c r="F93" s="26">
        <f t="shared" si="10"/>
        <v>0</v>
      </c>
      <c r="G93" s="35"/>
      <c r="H93" s="36"/>
      <c r="I93" s="34"/>
      <c r="J93" s="58">
        <f t="shared" si="14"/>
        <v>0</v>
      </c>
      <c r="K93" s="36">
        <f t="shared" si="15"/>
        <v>0</v>
      </c>
    </row>
    <row r="94" spans="1:11" x14ac:dyDescent="0.25">
      <c r="A94" s="6" t="s">
        <v>119</v>
      </c>
      <c r="B94" s="15" t="s">
        <v>99</v>
      </c>
      <c r="C94" s="39">
        <v>1</v>
      </c>
      <c r="D94" s="40" t="s">
        <v>37</v>
      </c>
      <c r="E94" s="84"/>
      <c r="F94" s="26">
        <f t="shared" si="10"/>
        <v>0</v>
      </c>
      <c r="G94" s="35"/>
      <c r="H94" s="36"/>
      <c r="I94" s="34"/>
      <c r="J94" s="58">
        <f t="shared" si="14"/>
        <v>0</v>
      </c>
      <c r="K94" s="36">
        <f t="shared" si="15"/>
        <v>0</v>
      </c>
    </row>
    <row r="95" spans="1:11" x14ac:dyDescent="0.25">
      <c r="A95" s="6" t="s">
        <v>120</v>
      </c>
      <c r="B95" s="15" t="s">
        <v>129</v>
      </c>
      <c r="C95" s="39">
        <v>1</v>
      </c>
      <c r="D95" s="40" t="s">
        <v>37</v>
      </c>
      <c r="E95" s="84"/>
      <c r="F95" s="26"/>
      <c r="G95" s="35"/>
      <c r="H95" s="52">
        <f t="shared" ref="H95:H100" si="17">C95*E95</f>
        <v>0</v>
      </c>
      <c r="I95" s="34"/>
      <c r="J95" s="58">
        <f t="shared" si="14"/>
        <v>0</v>
      </c>
      <c r="K95" s="36">
        <f t="shared" si="15"/>
        <v>0</v>
      </c>
    </row>
    <row r="96" spans="1:11" x14ac:dyDescent="0.25">
      <c r="A96" s="6" t="s">
        <v>121</v>
      </c>
      <c r="B96" s="15" t="s">
        <v>50</v>
      </c>
      <c r="C96" s="39">
        <v>1</v>
      </c>
      <c r="D96" s="40" t="s">
        <v>37</v>
      </c>
      <c r="E96" s="85"/>
      <c r="F96" s="26"/>
      <c r="G96" s="35"/>
      <c r="H96" s="52">
        <f t="shared" si="17"/>
        <v>0</v>
      </c>
      <c r="I96" s="34"/>
      <c r="J96" s="58">
        <f t="shared" si="14"/>
        <v>0</v>
      </c>
      <c r="K96" s="36">
        <f t="shared" si="15"/>
        <v>0</v>
      </c>
    </row>
    <row r="97" spans="1:11" x14ac:dyDescent="0.25">
      <c r="A97" s="6" t="s">
        <v>122</v>
      </c>
      <c r="B97" s="15" t="s">
        <v>130</v>
      </c>
      <c r="C97" s="39">
        <v>1</v>
      </c>
      <c r="D97" s="40" t="s">
        <v>37</v>
      </c>
      <c r="E97" s="85"/>
      <c r="F97" s="26"/>
      <c r="G97" s="35"/>
      <c r="H97" s="52">
        <f t="shared" si="17"/>
        <v>0</v>
      </c>
      <c r="I97" s="34"/>
      <c r="J97" s="58">
        <f t="shared" ref="J97:J100" si="18">F97*$J$9</f>
        <v>0</v>
      </c>
      <c r="K97" s="36">
        <f t="shared" ref="K97:K100" si="19">H97*$J$9</f>
        <v>0</v>
      </c>
    </row>
    <row r="98" spans="1:11" x14ac:dyDescent="0.25">
      <c r="A98" s="6" t="s">
        <v>123</v>
      </c>
      <c r="B98" s="15" t="s">
        <v>131</v>
      </c>
      <c r="C98" s="39">
        <v>1</v>
      </c>
      <c r="D98" s="40" t="s">
        <v>37</v>
      </c>
      <c r="E98" s="85"/>
      <c r="F98" s="26"/>
      <c r="G98" s="35"/>
      <c r="H98" s="52">
        <f t="shared" si="17"/>
        <v>0</v>
      </c>
      <c r="I98" s="34"/>
      <c r="J98" s="58">
        <f t="shared" si="18"/>
        <v>0</v>
      </c>
      <c r="K98" s="36">
        <f t="shared" si="19"/>
        <v>0</v>
      </c>
    </row>
    <row r="99" spans="1:11" x14ac:dyDescent="0.25">
      <c r="A99" s="6" t="s">
        <v>124</v>
      </c>
      <c r="B99" s="15" t="s">
        <v>132</v>
      </c>
      <c r="C99" s="39">
        <v>1</v>
      </c>
      <c r="D99" s="40" t="s">
        <v>37</v>
      </c>
      <c r="E99" s="85"/>
      <c r="F99" s="26"/>
      <c r="G99" s="35"/>
      <c r="H99" s="52">
        <f t="shared" si="17"/>
        <v>0</v>
      </c>
      <c r="I99" s="34"/>
      <c r="J99" s="58">
        <f t="shared" si="18"/>
        <v>0</v>
      </c>
      <c r="K99" s="36">
        <f t="shared" si="19"/>
        <v>0</v>
      </c>
    </row>
    <row r="100" spans="1:11" x14ac:dyDescent="0.25">
      <c r="A100" s="6" t="s">
        <v>125</v>
      </c>
      <c r="B100" s="15" t="s">
        <v>133</v>
      </c>
      <c r="C100" s="39">
        <v>1</v>
      </c>
      <c r="D100" s="40" t="s">
        <v>37</v>
      </c>
      <c r="E100" s="85"/>
      <c r="F100" s="26"/>
      <c r="G100" s="35"/>
      <c r="H100" s="52">
        <f t="shared" si="17"/>
        <v>0</v>
      </c>
      <c r="I100" s="34"/>
      <c r="J100" s="58">
        <f t="shared" si="18"/>
        <v>0</v>
      </c>
      <c r="K100" s="36">
        <f t="shared" si="19"/>
        <v>0</v>
      </c>
    </row>
    <row r="101" spans="1:11" x14ac:dyDescent="0.25">
      <c r="A101" s="6" t="s">
        <v>126</v>
      </c>
      <c r="B101" s="37" t="s">
        <v>137</v>
      </c>
      <c r="C101" s="32">
        <v>1</v>
      </c>
      <c r="D101" s="31" t="s">
        <v>14</v>
      </c>
      <c r="E101" s="85"/>
      <c r="F101" s="26">
        <f t="shared" ref="F101" si="20">C101*E101</f>
        <v>0</v>
      </c>
      <c r="G101" s="35"/>
      <c r="H101" s="36"/>
      <c r="I101" s="34"/>
      <c r="J101" s="58">
        <f t="shared" si="14"/>
        <v>0</v>
      </c>
      <c r="K101" s="36">
        <f t="shared" si="15"/>
        <v>0</v>
      </c>
    </row>
    <row r="102" spans="1:11" s="8" customFormat="1" ht="13.5" thickBot="1" x14ac:dyDescent="0.3">
      <c r="A102" s="80" t="s">
        <v>23</v>
      </c>
      <c r="B102" s="81">
        <f>SUM(F102:H102)</f>
        <v>0</v>
      </c>
      <c r="C102" s="150"/>
      <c r="D102" s="151"/>
      <c r="E102" s="151"/>
      <c r="F102" s="82">
        <f>SUM(F11:F101)</f>
        <v>0</v>
      </c>
      <c r="G102" s="82"/>
      <c r="H102" s="83">
        <f>SUM(H11:H101)</f>
        <v>0</v>
      </c>
      <c r="I102" s="41"/>
      <c r="J102" s="59">
        <f>SUM(J11:J101)</f>
        <v>0</v>
      </c>
      <c r="K102" s="60">
        <f>SUM(K11:K101)</f>
        <v>0</v>
      </c>
    </row>
    <row r="103" spans="1:11" ht="13.5" thickBot="1" x14ac:dyDescent="0.3">
      <c r="A103" s="16"/>
      <c r="C103" s="34"/>
      <c r="D103" s="38"/>
      <c r="E103" s="34"/>
      <c r="F103" s="34"/>
      <c r="G103" s="34"/>
      <c r="H103" s="34"/>
      <c r="I103" s="34"/>
      <c r="J103" s="61"/>
      <c r="K103" s="62"/>
    </row>
    <row r="104" spans="1:11" s="8" customFormat="1" x14ac:dyDescent="0.25">
      <c r="A104" s="102"/>
      <c r="B104" s="152" t="s">
        <v>15</v>
      </c>
      <c r="C104" s="153"/>
      <c r="D104" s="4" t="s">
        <v>17</v>
      </c>
      <c r="E104" s="46"/>
      <c r="F104" s="47" t="s">
        <v>18</v>
      </c>
      <c r="G104" s="47" t="s">
        <v>19</v>
      </c>
      <c r="H104" s="48" t="s">
        <v>20</v>
      </c>
      <c r="J104" s="63" t="s">
        <v>138</v>
      </c>
      <c r="K104" s="64"/>
    </row>
    <row r="105" spans="1:11" x14ac:dyDescent="0.25">
      <c r="A105" s="7">
        <v>4</v>
      </c>
      <c r="B105" s="131" t="s">
        <v>16</v>
      </c>
      <c r="C105" s="131"/>
      <c r="D105" s="12"/>
      <c r="E105" s="18" t="s">
        <v>182</v>
      </c>
      <c r="F105" s="77">
        <f>B102</f>
        <v>0</v>
      </c>
      <c r="G105" s="14">
        <f>F105*0.21</f>
        <v>0</v>
      </c>
      <c r="H105" s="78">
        <f>SUM(F105:G105)</f>
        <v>0</v>
      </c>
      <c r="J105" s="79">
        <f>H105-F105</f>
        <v>0</v>
      </c>
      <c r="K105" s="17"/>
    </row>
    <row r="106" spans="1:11" x14ac:dyDescent="0.25">
      <c r="A106" s="7">
        <v>5</v>
      </c>
      <c r="B106" s="131" t="s">
        <v>21</v>
      </c>
      <c r="C106" s="131"/>
      <c r="D106" s="19" t="e">
        <f>F106/F105</f>
        <v>#DIV/0!</v>
      </c>
      <c r="E106" s="18" t="s">
        <v>182</v>
      </c>
      <c r="F106" s="77">
        <f>(F102+G102)</f>
        <v>0</v>
      </c>
      <c r="G106" s="14">
        <f>F106*0.21</f>
        <v>0</v>
      </c>
      <c r="H106" s="78">
        <f>SUM(F106:G106)</f>
        <v>0</v>
      </c>
      <c r="J106" s="79">
        <f t="shared" ref="J106:J107" si="21">H106-F106</f>
        <v>0</v>
      </c>
      <c r="K106" s="17"/>
    </row>
    <row r="107" spans="1:11" ht="13.5" thickBot="1" x14ac:dyDescent="0.3">
      <c r="A107" s="20">
        <v>6</v>
      </c>
      <c r="B107" s="132" t="s">
        <v>22</v>
      </c>
      <c r="C107" s="132"/>
      <c r="D107" s="21" t="e">
        <f>F107/F105</f>
        <v>#DIV/0!</v>
      </c>
      <c r="E107" s="22" t="s">
        <v>182</v>
      </c>
      <c r="F107" s="45">
        <f>H102</f>
        <v>0</v>
      </c>
      <c r="G107" s="45">
        <f>F107*0.21</f>
        <v>0</v>
      </c>
      <c r="H107" s="49">
        <f>SUM(F107:G107)</f>
        <v>0</v>
      </c>
      <c r="I107" s="23"/>
      <c r="J107" s="65">
        <f t="shared" si="21"/>
        <v>0</v>
      </c>
      <c r="K107" s="24"/>
    </row>
    <row r="108" spans="1:11" ht="7.5" customHeight="1" thickBot="1" x14ac:dyDescent="0.3">
      <c r="E108" s="9"/>
    </row>
    <row r="109" spans="1:11" ht="22.5" customHeight="1" thickBot="1" x14ac:dyDescent="0.3">
      <c r="A109" s="110" t="s">
        <v>190</v>
      </c>
      <c r="B109" s="123" t="s">
        <v>189</v>
      </c>
      <c r="C109" s="124" t="s">
        <v>192</v>
      </c>
      <c r="D109" s="125" t="s">
        <v>198</v>
      </c>
      <c r="E109" s="124" t="s">
        <v>191</v>
      </c>
      <c r="F109" s="124" t="s">
        <v>193</v>
      </c>
      <c r="G109" s="111"/>
      <c r="H109" s="126" t="s">
        <v>194</v>
      </c>
    </row>
    <row r="110" spans="1:11" x14ac:dyDescent="0.25">
      <c r="A110" s="117">
        <v>1</v>
      </c>
      <c r="B110" s="107" t="s">
        <v>186</v>
      </c>
      <c r="C110" s="108"/>
      <c r="D110" s="108"/>
      <c r="E110" s="109">
        <f>C110*D110</f>
        <v>0</v>
      </c>
      <c r="F110" s="107"/>
      <c r="G110" s="109"/>
      <c r="H110" s="118">
        <f>C110*F110</f>
        <v>0</v>
      </c>
    </row>
    <row r="111" spans="1:11" x14ac:dyDescent="0.25">
      <c r="A111" s="7">
        <v>2</v>
      </c>
      <c r="B111" s="100" t="s">
        <v>186</v>
      </c>
      <c r="C111" s="101"/>
      <c r="D111" s="101"/>
      <c r="E111" s="103">
        <f t="shared" ref="E111:E129" si="22">C111*D111</f>
        <v>0</v>
      </c>
      <c r="F111" s="100"/>
      <c r="G111" s="103"/>
      <c r="H111" s="17">
        <f t="shared" ref="H111:H129" si="23">C111*F111</f>
        <v>0</v>
      </c>
    </row>
    <row r="112" spans="1:11" x14ac:dyDescent="0.25">
      <c r="A112" s="7">
        <v>3</v>
      </c>
      <c r="B112" s="100" t="s">
        <v>186</v>
      </c>
      <c r="C112" s="101"/>
      <c r="D112" s="101"/>
      <c r="E112" s="103">
        <f t="shared" si="22"/>
        <v>0</v>
      </c>
      <c r="F112" s="100"/>
      <c r="G112" s="103"/>
      <c r="H112" s="17">
        <f t="shared" si="23"/>
        <v>0</v>
      </c>
    </row>
    <row r="113" spans="1:8" x14ac:dyDescent="0.25">
      <c r="A113" s="7">
        <v>4</v>
      </c>
      <c r="B113" s="100" t="s">
        <v>186</v>
      </c>
      <c r="C113" s="101"/>
      <c r="D113" s="101"/>
      <c r="E113" s="103">
        <f t="shared" si="22"/>
        <v>0</v>
      </c>
      <c r="F113" s="100"/>
      <c r="G113" s="103"/>
      <c r="H113" s="17">
        <f t="shared" si="23"/>
        <v>0</v>
      </c>
    </row>
    <row r="114" spans="1:8" x14ac:dyDescent="0.25">
      <c r="A114" s="7">
        <v>5</v>
      </c>
      <c r="B114" s="100" t="s">
        <v>186</v>
      </c>
      <c r="C114" s="101"/>
      <c r="D114" s="101"/>
      <c r="E114" s="103">
        <f t="shared" si="22"/>
        <v>0</v>
      </c>
      <c r="F114" s="100"/>
      <c r="G114" s="103"/>
      <c r="H114" s="17">
        <f t="shared" si="23"/>
        <v>0</v>
      </c>
    </row>
    <row r="115" spans="1:8" x14ac:dyDescent="0.25">
      <c r="A115" s="7">
        <v>6</v>
      </c>
      <c r="B115" s="100" t="s">
        <v>186</v>
      </c>
      <c r="C115" s="101"/>
      <c r="D115" s="101"/>
      <c r="E115" s="103">
        <f t="shared" si="22"/>
        <v>0</v>
      </c>
      <c r="F115" s="100"/>
      <c r="G115" s="103"/>
      <c r="H115" s="17">
        <f t="shared" si="23"/>
        <v>0</v>
      </c>
    </row>
    <row r="116" spans="1:8" x14ac:dyDescent="0.25">
      <c r="A116" s="7">
        <v>7</v>
      </c>
      <c r="B116" s="100" t="s">
        <v>186</v>
      </c>
      <c r="C116" s="101"/>
      <c r="D116" s="101"/>
      <c r="E116" s="103">
        <f t="shared" si="22"/>
        <v>0</v>
      </c>
      <c r="F116" s="100"/>
      <c r="G116" s="103"/>
      <c r="H116" s="17">
        <f t="shared" si="23"/>
        <v>0</v>
      </c>
    </row>
    <row r="117" spans="1:8" x14ac:dyDescent="0.25">
      <c r="A117" s="7">
        <v>8</v>
      </c>
      <c r="B117" s="100" t="s">
        <v>186</v>
      </c>
      <c r="C117" s="101"/>
      <c r="D117" s="101"/>
      <c r="E117" s="103">
        <f t="shared" si="22"/>
        <v>0</v>
      </c>
      <c r="F117" s="100"/>
      <c r="G117" s="103"/>
      <c r="H117" s="17">
        <f t="shared" si="23"/>
        <v>0</v>
      </c>
    </row>
    <row r="118" spans="1:8" x14ac:dyDescent="0.25">
      <c r="A118" s="7">
        <v>9</v>
      </c>
      <c r="B118" s="100" t="s">
        <v>186</v>
      </c>
      <c r="C118" s="101"/>
      <c r="D118" s="101"/>
      <c r="E118" s="103">
        <f t="shared" si="22"/>
        <v>0</v>
      </c>
      <c r="F118" s="100"/>
      <c r="G118" s="103"/>
      <c r="H118" s="17">
        <f t="shared" si="23"/>
        <v>0</v>
      </c>
    </row>
    <row r="119" spans="1:8" x14ac:dyDescent="0.25">
      <c r="A119" s="7">
        <v>10</v>
      </c>
      <c r="B119" s="100" t="s">
        <v>186</v>
      </c>
      <c r="C119" s="101"/>
      <c r="D119" s="101"/>
      <c r="E119" s="103">
        <f t="shared" si="22"/>
        <v>0</v>
      </c>
      <c r="F119" s="100"/>
      <c r="G119" s="103"/>
      <c r="H119" s="17">
        <f t="shared" si="23"/>
        <v>0</v>
      </c>
    </row>
    <row r="120" spans="1:8" x14ac:dyDescent="0.25">
      <c r="A120" s="7">
        <v>11</v>
      </c>
      <c r="B120" s="100" t="s">
        <v>186</v>
      </c>
      <c r="C120" s="101"/>
      <c r="D120" s="101"/>
      <c r="E120" s="103">
        <f t="shared" si="22"/>
        <v>0</v>
      </c>
      <c r="F120" s="100"/>
      <c r="G120" s="103"/>
      <c r="H120" s="17">
        <f t="shared" si="23"/>
        <v>0</v>
      </c>
    </row>
    <row r="121" spans="1:8" x14ac:dyDescent="0.25">
      <c r="A121" s="7">
        <v>12</v>
      </c>
      <c r="B121" s="100" t="s">
        <v>186</v>
      </c>
      <c r="C121" s="101"/>
      <c r="D121" s="101"/>
      <c r="E121" s="103">
        <f t="shared" si="22"/>
        <v>0</v>
      </c>
      <c r="F121" s="100"/>
      <c r="G121" s="103"/>
      <c r="H121" s="17">
        <f t="shared" si="23"/>
        <v>0</v>
      </c>
    </row>
    <row r="122" spans="1:8" x14ac:dyDescent="0.25">
      <c r="A122" s="7">
        <v>13</v>
      </c>
      <c r="B122" s="100" t="s">
        <v>186</v>
      </c>
      <c r="C122" s="101"/>
      <c r="D122" s="101"/>
      <c r="E122" s="103">
        <f t="shared" si="22"/>
        <v>0</v>
      </c>
      <c r="F122" s="100"/>
      <c r="G122" s="103"/>
      <c r="H122" s="17">
        <f t="shared" si="23"/>
        <v>0</v>
      </c>
    </row>
    <row r="123" spans="1:8" x14ac:dyDescent="0.25">
      <c r="A123" s="7">
        <v>14</v>
      </c>
      <c r="B123" s="100" t="s">
        <v>186</v>
      </c>
      <c r="C123" s="101"/>
      <c r="D123" s="101"/>
      <c r="E123" s="103">
        <f t="shared" si="22"/>
        <v>0</v>
      </c>
      <c r="F123" s="100"/>
      <c r="G123" s="103"/>
      <c r="H123" s="17">
        <f t="shared" si="23"/>
        <v>0</v>
      </c>
    </row>
    <row r="124" spans="1:8" x14ac:dyDescent="0.25">
      <c r="A124" s="7">
        <v>15</v>
      </c>
      <c r="B124" s="100" t="s">
        <v>186</v>
      </c>
      <c r="C124" s="101"/>
      <c r="D124" s="101"/>
      <c r="E124" s="103">
        <f t="shared" si="22"/>
        <v>0</v>
      </c>
      <c r="F124" s="100"/>
      <c r="G124" s="103"/>
      <c r="H124" s="17">
        <f t="shared" si="23"/>
        <v>0</v>
      </c>
    </row>
    <row r="125" spans="1:8" x14ac:dyDescent="0.25">
      <c r="A125" s="7">
        <v>16</v>
      </c>
      <c r="B125" s="100" t="s">
        <v>186</v>
      </c>
      <c r="C125" s="101"/>
      <c r="D125" s="101"/>
      <c r="E125" s="103">
        <f t="shared" si="22"/>
        <v>0</v>
      </c>
      <c r="F125" s="100"/>
      <c r="G125" s="103"/>
      <c r="H125" s="17">
        <f t="shared" si="23"/>
        <v>0</v>
      </c>
    </row>
    <row r="126" spans="1:8" x14ac:dyDescent="0.25">
      <c r="A126" s="7">
        <v>17</v>
      </c>
      <c r="B126" s="100" t="s">
        <v>186</v>
      </c>
      <c r="C126" s="101"/>
      <c r="D126" s="101"/>
      <c r="E126" s="103">
        <f t="shared" si="22"/>
        <v>0</v>
      </c>
      <c r="F126" s="100"/>
      <c r="G126" s="103"/>
      <c r="H126" s="17">
        <f t="shared" si="23"/>
        <v>0</v>
      </c>
    </row>
    <row r="127" spans="1:8" x14ac:dyDescent="0.25">
      <c r="A127" s="7">
        <v>18</v>
      </c>
      <c r="B127" s="100" t="s">
        <v>186</v>
      </c>
      <c r="C127" s="101"/>
      <c r="D127" s="101"/>
      <c r="E127" s="103">
        <f t="shared" si="22"/>
        <v>0</v>
      </c>
      <c r="F127" s="100"/>
      <c r="G127" s="103"/>
      <c r="H127" s="17">
        <f t="shared" si="23"/>
        <v>0</v>
      </c>
    </row>
    <row r="128" spans="1:8" x14ac:dyDescent="0.25">
      <c r="A128" s="7">
        <v>19</v>
      </c>
      <c r="B128" s="100" t="s">
        <v>186</v>
      </c>
      <c r="C128" s="101"/>
      <c r="D128" s="101"/>
      <c r="E128" s="103">
        <f t="shared" si="22"/>
        <v>0</v>
      </c>
      <c r="F128" s="100"/>
      <c r="G128" s="103"/>
      <c r="H128" s="17">
        <f t="shared" si="23"/>
        <v>0</v>
      </c>
    </row>
    <row r="129" spans="1:8" ht="13.5" thickBot="1" x14ac:dyDescent="0.3">
      <c r="A129" s="20">
        <v>20</v>
      </c>
      <c r="B129" s="119" t="s">
        <v>186</v>
      </c>
      <c r="C129" s="120"/>
      <c r="D129" s="120"/>
      <c r="E129" s="104">
        <f t="shared" si="22"/>
        <v>0</v>
      </c>
      <c r="F129" s="119"/>
      <c r="G129" s="104"/>
      <c r="H129" s="24">
        <f t="shared" si="23"/>
        <v>0</v>
      </c>
    </row>
    <row r="130" spans="1:8" ht="15.75" thickBot="1" x14ac:dyDescent="0.3">
      <c r="A130" s="112"/>
      <c r="B130" s="113" t="s">
        <v>188</v>
      </c>
      <c r="C130" s="114">
        <f>SUM(C110:C129)</f>
        <v>0</v>
      </c>
      <c r="D130" s="115"/>
      <c r="E130" s="116">
        <f>SUM(E110:E129)</f>
        <v>0</v>
      </c>
      <c r="F130" s="121" t="s">
        <v>187</v>
      </c>
      <c r="H130" s="122">
        <f>SUM(H110:H129)</f>
        <v>0</v>
      </c>
    </row>
    <row r="131" spans="1:8" ht="15" x14ac:dyDescent="0.25">
      <c r="C131" s="133" t="str">
        <f>IF(SUM(C110:C129)&gt;418,"Překročen počet 418 !"," ")</f>
        <v xml:space="preserve"> </v>
      </c>
      <c r="D131" s="134"/>
      <c r="E131" s="127" t="str">
        <f>IF(SUM(E110:E129)&gt;19300,"Překročen max příkon 19,3 kW !"," ")</f>
        <v xml:space="preserve"> </v>
      </c>
      <c r="F131" s="128"/>
      <c r="G131" s="129"/>
      <c r="H131" s="129"/>
    </row>
    <row r="132" spans="1:8" x14ac:dyDescent="0.25">
      <c r="A132" s="130" t="s">
        <v>152</v>
      </c>
      <c r="B132" s="130"/>
    </row>
  </sheetData>
  <sheetProtection algorithmName="SHA-512" hashValue="MAQ02AsNSNOvcTW99L1zdpU798W6YzX1OjkDsf18z3ncNHkhIyrDOfAQE+Po6NW2JWqI1Qg4KYm524s2nODLPA==" saltValue="NlUubPiukHz8/t+HF2NLgg==" spinCount="100000" sheet="1" objects="1" scenarios="1"/>
  <mergeCells count="22">
    <mergeCell ref="A4:B4"/>
    <mergeCell ref="C4:H4"/>
    <mergeCell ref="A6:A8"/>
    <mergeCell ref="C102:E102"/>
    <mergeCell ref="B104:C104"/>
    <mergeCell ref="B6:B8"/>
    <mergeCell ref="J6:K6"/>
    <mergeCell ref="J7:J8"/>
    <mergeCell ref="K7:K8"/>
    <mergeCell ref="C5:H5"/>
    <mergeCell ref="E6:H6"/>
    <mergeCell ref="E7:E8"/>
    <mergeCell ref="C6:C8"/>
    <mergeCell ref="D6:D8"/>
    <mergeCell ref="H7:H8"/>
    <mergeCell ref="F7:G8"/>
    <mergeCell ref="E131:H131"/>
    <mergeCell ref="A132:B132"/>
    <mergeCell ref="B105:C105"/>
    <mergeCell ref="B106:C106"/>
    <mergeCell ref="B107:C107"/>
    <mergeCell ref="C131:D131"/>
  </mergeCells>
  <phoneticPr fontId="3" type="noConversion"/>
  <pageMargins left="0.62992125984251968" right="0.15748031496062992" top="0.70866141732283472" bottom="0.51181102362204722" header="0.31496062992125984" footer="0.15748031496062992"/>
  <pageSetup paperSize="9" scale="90" orientation="landscape" r:id="rId1"/>
  <headerFooter>
    <oddHeader>&amp;F&amp;Rstránka &amp;P</oddHeader>
    <oddFooter>&amp;C&amp;F&amp;R&amp;P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 NPO 2022 UB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 Pleva</dc:creator>
  <cp:lastModifiedBy>Manda Libor, DiS.</cp:lastModifiedBy>
  <cp:lastPrinted>2023-10-02T11:32:55Z</cp:lastPrinted>
  <dcterms:created xsi:type="dcterms:W3CDTF">2015-11-12T10:14:33Z</dcterms:created>
  <dcterms:modified xsi:type="dcterms:W3CDTF">2023-10-02T14:29:27Z</dcterms:modified>
</cp:coreProperties>
</file>